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dev\git\bid_entry\07申請書\doc\ver7\reg_standard\"/>
    </mc:Choice>
  </mc:AlternateContent>
  <xr:revisionPtr revIDLastSave="0" documentId="13_ncr:1_{FD1941FD-E4BE-40A3-AC53-E522B0A66E55}" xr6:coauthVersionLast="47" xr6:coauthVersionMax="47" xr10:uidLastSave="{00000000-0000-0000-0000-000000000000}"/>
  <workbookProtection workbookAlgorithmName="SHA-512" workbookHashValue="b6FIzs/s57k0gT138CvvEFOQMEeKrzyD6IwSgRlA+yJ8rsAVuGy92RPj/q3nQkC35zvqqGOXQ6/lq5xO85viEg==" workbookSaltValue="wTEQ3OdMRQ6aS8PjdHvCsQ==" workbookSpinCount="100000" lockStructure="1"/>
  <bookViews>
    <workbookView xWindow="9045" yWindow="1335" windowWidth="19635" windowHeight="12810" xr2:uid="{00000000-000D-0000-FFFF-FFFF00000000}"/>
  </bookViews>
  <sheets>
    <sheet name="入力シート" sheetId="9" r:id="rId1"/>
    <sheet name="settings" sheetId="8" state="hidden" r:id="rId2"/>
  </sheets>
  <definedNames>
    <definedName name="_xlnm.Print_Titles" localSheetId="0">入力シート!$1:$1</definedName>
    <definedName name="希望" localSheetId="0">入力シート!$A$256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7" i="9" l="1"/>
  <c r="A286" i="9"/>
  <c r="A285" i="9"/>
  <c r="A284" i="9"/>
  <c r="A283" i="9"/>
  <c r="A275" i="9"/>
  <c r="A274" i="9"/>
  <c r="A273" i="9"/>
  <c r="A272" i="9"/>
  <c r="A271" i="9"/>
  <c r="A270" i="9"/>
  <c r="A269" i="9"/>
  <c r="A268" i="9"/>
  <c r="A267" i="9"/>
  <c r="A266" i="9"/>
  <c r="A265" i="9"/>
  <c r="A264" i="9"/>
  <c r="A263" i="9"/>
  <c r="A262" i="9"/>
  <c r="A261" i="9"/>
  <c r="A260" i="9"/>
  <c r="A259" i="9"/>
  <c r="A258" i="9"/>
  <c r="A256" i="9"/>
  <c r="A218" i="9"/>
  <c r="A217" i="9"/>
  <c r="A207" i="9"/>
  <c r="A206" i="9"/>
  <c r="A205" i="9"/>
  <c r="A204" i="9"/>
  <c r="A203" i="9"/>
  <c r="A202" i="9"/>
  <c r="A201" i="9"/>
  <c r="A200" i="9"/>
  <c r="A199" i="9"/>
  <c r="A189" i="9"/>
  <c r="A187" i="9"/>
  <c r="A185" i="9"/>
  <c r="A183" i="9"/>
  <c r="A181" i="9"/>
  <c r="A179" i="9"/>
  <c r="A177" i="9"/>
  <c r="A175" i="9"/>
  <c r="A173" i="9"/>
  <c r="A146" i="9"/>
  <c r="A144" i="9"/>
  <c r="A142" i="9"/>
  <c r="A140" i="9"/>
  <c r="A136" i="9"/>
  <c r="A134" i="9"/>
  <c r="A107" i="9"/>
  <c r="A105" i="9"/>
  <c r="A103" i="9"/>
  <c r="A97" i="9"/>
  <c r="A95" i="9"/>
  <c r="A94" i="9"/>
  <c r="A93" i="9"/>
  <c r="A91" i="9"/>
  <c r="A89" i="9"/>
  <c r="A87" i="9"/>
  <c r="A85" i="9"/>
  <c r="A83" i="9"/>
  <c r="A81" i="9"/>
  <c r="A79" i="9"/>
  <c r="A73" i="9"/>
  <c r="A50" i="9"/>
  <c r="A48" i="9"/>
  <c r="A46" i="9"/>
  <c r="A40" i="9"/>
  <c r="A38" i="9"/>
  <c r="A36" i="9"/>
  <c r="A34" i="9"/>
  <c r="A32" i="9"/>
  <c r="A30" i="9"/>
  <c r="A28" i="9"/>
  <c r="A26" i="9"/>
  <c r="A24" i="9"/>
  <c r="A22" i="9"/>
  <c r="A20" i="9"/>
  <c r="E215" i="9"/>
  <c r="E295" i="9" l="1"/>
  <c r="E197" i="9" l="1"/>
  <c r="Q277" i="9" l="1"/>
  <c r="P277" i="9"/>
  <c r="M277" i="9"/>
  <c r="E219" i="9" l="1"/>
  <c r="E288" i="9" l="1"/>
  <c r="W277" i="9" l="1"/>
  <c r="V277" i="9"/>
  <c r="U277" i="9"/>
  <c r="T277" i="9"/>
  <c r="S277" i="9"/>
  <c r="R277" i="9"/>
  <c r="D134" i="9" l="1"/>
  <c r="D136" i="9" s="1"/>
  <c r="D138" i="9" s="1"/>
  <c r="D140" i="9" s="1"/>
  <c r="D142" i="9" s="1"/>
  <c r="D144" i="9" s="1"/>
  <c r="D146" i="9" s="1"/>
  <c r="A2" i="8" l="1"/>
  <c r="A1" i="8"/>
</calcChain>
</file>

<file path=xl/sharedStrings.xml><?xml version="1.0" encoding="utf-8"?>
<sst xmlns="http://schemas.openxmlformats.org/spreadsheetml/2006/main" count="315" uniqueCount="241">
  <si>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</si>
  <si>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</si>
  <si>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</si>
  <si>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</si>
  <si>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</si>
  <si>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</si>
  <si>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</si>
  <si>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</si>
  <si>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</si>
  <si>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</si>
  <si>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</si>
  <si>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</si>
  <si>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</si>
  <si>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</si>
  <si>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</si>
  <si>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</si>
  <si>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</si>
  <si>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</si>
  <si>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</si>
  <si>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</si>
  <si>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</si>
  <si>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</si>
  <si>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</si>
  <si>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</si>
  <si>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</si>
  <si>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</si>
  <si>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</si>
  <si>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</si>
  <si>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</si>
  <si>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</si>
  <si>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</si>
  <si>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</si>
  <si>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</si>
  <si>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</si>
  <si>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</si>
  <si>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</si>
  <si>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</si>
  <si>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</si>
  <si>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</si>
  <si>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</si>
  <si>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</si>
  <si>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</si>
  <si>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</si>
  <si>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</si>
  <si>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</si>
  <si>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</si>
  <si>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</si>
  <si>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</si>
  <si>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</si>
  <si>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</si>
  <si>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</si>
  <si>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</si>
  <si>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</si>
  <si>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</si>
  <si>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</si>
  <si>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</si>
  <si>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</si>
  <si>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</si>
  <si>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</si>
  <si>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</si>
  <si>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</si>
  <si>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</si>
  <si>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</si>
  <si>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</si>
  <si>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</si>
  <si>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</si>
  <si>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</si>
  <si>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</si>
  <si>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</si>
  <si>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</si>
  <si>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</si>
  <si>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</si>
  <si>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</si>
  <si>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</si>
  <si>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</si>
  <si>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</si>
  <si>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</si>
  <si>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</si>
  <si>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</si>
  <si>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</si>
  <si>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舗装工事</t>
  </si>
  <si>
    <t>しゅんせつ工事</t>
  </si>
  <si>
    <t>塗装工事</t>
  </si>
  <si>
    <t>造園工事</t>
  </si>
  <si>
    <t>さく井工事</t>
  </si>
  <si>
    <t>清掃施設工事</t>
  </si>
  <si>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</si>
  <si>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</si>
  <si>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</si>
  <si>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</si>
  <si>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</si>
  <si>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</si>
  <si>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</si>
  <si>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</si>
  <si>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</si>
  <si>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</si>
  <si>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</si>
  <si>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</si>
  <si>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</si>
  <si>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</si>
  <si>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</si>
  <si>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</si>
  <si>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</si>
  <si>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</si>
  <si>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</si>
  <si>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</si>
  <si>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</si>
  <si>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</si>
  <si>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</si>
  <si>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</si>
  <si>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</si>
  <si>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</si>
  <si>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</si>
  <si>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一般土木工事</t>
  </si>
  <si>
    <t>建築工事</t>
  </si>
  <si>
    <t>電気設備工事</t>
  </si>
  <si>
    <t>暖冷房衛生設備工事</t>
  </si>
  <si>
    <t>鋼橋上部工事</t>
  </si>
  <si>
    <t>PC橋上部工事</t>
  </si>
  <si>
    <t>10</t>
  </si>
  <si>
    <t>法面処理工事</t>
  </si>
  <si>
    <t>11</t>
  </si>
  <si>
    <t>上・下水道工事</t>
  </si>
  <si>
    <t>12</t>
  </si>
  <si>
    <t>13</t>
  </si>
  <si>
    <t>消雪工事</t>
  </si>
  <si>
    <t>14</t>
  </si>
  <si>
    <t>機械設備工事</t>
  </si>
  <si>
    <t>15</t>
  </si>
  <si>
    <t>通信設備工事</t>
  </si>
  <si>
    <t>16</t>
  </si>
  <si>
    <t>17</t>
  </si>
  <si>
    <t>18</t>
  </si>
  <si>
    <t>グラウト工事</t>
  </si>
  <si>
    <t>主観点</t>
    <rPh sb="0" eb="2">
      <t>シュカン</t>
    </rPh>
    <rPh sb="2" eb="3">
      <t>テン</t>
    </rPh>
    <phoneticPr fontId="4"/>
  </si>
  <si>
    <t>「働く女性応援」中小企業認証の有無</t>
  </si>
  <si>
    <t>「仕事と生活の調和」推進企業認証の有無</t>
  </si>
  <si>
    <t xml:space="preserve"> 障がい者雇用の有無</t>
  </si>
  <si>
    <t>新分野進出企業認定の有無</t>
  </si>
  <si>
    <t>新分野進出優良企業表彰の有無</t>
  </si>
  <si>
    <t>除雪業務、維持補修業務実績の有無</t>
  </si>
  <si>
    <t xml:space="preserve">健康経営優良事業所認定の有無 </t>
  </si>
  <si>
    <t>新卒者の雇用</t>
    <phoneticPr fontId="4"/>
  </si>
  <si>
    <t>保護観察対象者等の雇用</t>
    <phoneticPr fontId="4"/>
  </si>
  <si>
    <t>人数</t>
    <rPh sb="0" eb="2">
      <t>ニンズウ</t>
    </rPh>
    <phoneticPr fontId="4"/>
  </si>
  <si>
    <t>1級</t>
  </si>
  <si>
    <t>監理補佐</t>
  </si>
  <si>
    <t>基幹</t>
  </si>
  <si>
    <t>2級</t>
  </si>
  <si>
    <t>その他</t>
  </si>
  <si>
    <t>入札参加申込種別</t>
    <phoneticPr fontId="4"/>
  </si>
  <si>
    <t>完成工事高</t>
    <rPh sb="0" eb="2">
      <t>カンセイ</t>
    </rPh>
    <rPh sb="2" eb="4">
      <t>コウジ</t>
    </rPh>
    <rPh sb="4" eb="5">
      <t>ダカ</t>
    </rPh>
    <phoneticPr fontId="4"/>
  </si>
  <si>
    <t>民間工事のうち、元請完成工事高(千円)</t>
    <phoneticPr fontId="4"/>
  </si>
  <si>
    <t>北塩原村 一般競争（指名競争）参加資格審査申請書【建設工事】</t>
    <phoneticPr fontId="4"/>
  </si>
  <si>
    <t>例)カブシキガイシャスズキグミ　トウホクエイギョウショ
正式名称を全角カタカナで入力してください。支店・営業所名は、１文字空けて入力してください。</t>
    <phoneticPr fontId="4"/>
  </si>
  <si>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</si>
  <si>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土木一式工事</t>
  </si>
  <si>
    <t>建築一式工事</t>
  </si>
  <si>
    <t>大工工事</t>
  </si>
  <si>
    <t>左官工事</t>
  </si>
  <si>
    <t>とび・土工工事</t>
  </si>
  <si>
    <t>石工事</t>
  </si>
  <si>
    <t>屋根工事</t>
  </si>
  <si>
    <t>電気工事</t>
  </si>
  <si>
    <t>管工事</t>
  </si>
  <si>
    <t>タイル・れんが・ブロック工事</t>
  </si>
  <si>
    <t>鋼構造物工事</t>
  </si>
  <si>
    <t>鉄筋工事</t>
  </si>
  <si>
    <t>板金工事</t>
  </si>
  <si>
    <t>ガラス工事</t>
  </si>
  <si>
    <t>防水工事</t>
  </si>
  <si>
    <t>内装仕上工事</t>
  </si>
  <si>
    <t>機械器具設置工事</t>
  </si>
  <si>
    <t>熱絶縁工事</t>
  </si>
  <si>
    <t>電気通信工事</t>
  </si>
  <si>
    <t>建具工事</t>
  </si>
  <si>
    <t>水道施設工事</t>
  </si>
  <si>
    <t>消防施設工事</t>
  </si>
  <si>
    <t>解体工事</t>
  </si>
  <si>
    <t>平均元請
完成工事高(千円)</t>
  </si>
  <si>
    <t>建設業許可業種</t>
    <rPh sb="2" eb="3">
      <t>ギョウ</t>
    </rPh>
    <phoneticPr fontId="4"/>
  </si>
  <si>
    <t>基準決算末の技術職員数</t>
    <phoneticPr fontId="4"/>
  </si>
  <si>
    <t>合計</t>
    <rPh sb="0" eb="2">
      <t>ゴウケイ</t>
    </rPh>
    <phoneticPr fontId="4"/>
  </si>
  <si>
    <t>【福島県内業者のみ入力】</t>
    <phoneticPr fontId="4"/>
  </si>
  <si>
    <r>
      <rPr>
        <sz val="11"/>
        <color rgb="FFFF0000"/>
        <rFont val="ＭＳ ゴシック"/>
        <family val="3"/>
        <charset val="128"/>
      </rPr>
      <t>【福島県外業者のみ入力】</t>
    </r>
    <r>
      <rPr>
        <sz val="11"/>
        <color theme="1"/>
        <rFont val="ＭＳ ゴシック"/>
        <family val="3"/>
        <charset val="128"/>
      </rPr>
      <t xml:space="preserve">
①のうち、福島県内の平均完成工事高(千円)</t>
    </r>
    <rPh sb="23" eb="25">
      <t>ヘイキン</t>
    </rPh>
    <phoneticPr fontId="4"/>
  </si>
  <si>
    <t>A.本社(店)の許可区分</t>
    <rPh sb="8" eb="12">
      <t>キョカクブン</t>
    </rPh>
    <phoneticPr fontId="4"/>
  </si>
  <si>
    <t>B.契約する営業所の
許可区分</t>
    <rPh sb="2" eb="4">
      <t>ケイヤク</t>
    </rPh>
    <rPh sb="6" eb="9">
      <t>エイギョウショ</t>
    </rPh>
    <rPh sb="11" eb="13">
      <t>キョカ</t>
    </rPh>
    <rPh sb="13" eb="15">
      <t>クブン</t>
    </rPh>
    <phoneticPr fontId="4"/>
  </si>
  <si>
    <t>完成工事高の内訳</t>
    <rPh sb="0" eb="2">
      <t>カンセイ</t>
    </rPh>
    <rPh sb="2" eb="4">
      <t>コウジ</t>
    </rPh>
    <rPh sb="4" eb="5">
      <t>ダカ</t>
    </rPh>
    <rPh sb="6" eb="8">
      <t>ウチワケ</t>
    </rPh>
    <phoneticPr fontId="4"/>
  </si>
  <si>
    <r>
      <t>【福島県内業者のみ入力】</t>
    </r>
    <r>
      <rPr>
        <sz val="11"/>
        <rFont val="ＭＳ ゴシック"/>
        <family val="3"/>
        <charset val="128"/>
      </rPr>
      <t xml:space="preserve">
完成工事高の内訳</t>
    </r>
    <rPh sb="9" eb="11">
      <t>ニュウリョク</t>
    </rPh>
    <phoneticPr fontId="4"/>
  </si>
  <si>
    <r>
      <t>①のうち、官公署から受注した完成工事高(千円)</t>
    </r>
    <r>
      <rPr>
        <sz val="11"/>
        <color rgb="FFFF0000"/>
        <rFont val="ＭＳ ゴシック"/>
        <family val="3"/>
        <charset val="128"/>
      </rPr>
      <t>*1</t>
    </r>
  </si>
  <si>
    <r>
      <t>①のうち、外注した金額(千円)</t>
    </r>
    <r>
      <rPr>
        <sz val="11"/>
        <color rgb="FFFF0000"/>
        <rFont val="ＭＳ ゴシック"/>
        <family val="3"/>
        <charset val="128"/>
      </rPr>
      <t>*1</t>
    </r>
    <phoneticPr fontId="4"/>
  </si>
  <si>
    <t>①平均完成工事高(千円)</t>
    <rPh sb="9" eb="11">
      <t>センエン</t>
    </rPh>
    <phoneticPr fontId="4"/>
  </si>
  <si>
    <t>主観点の項目</t>
    <phoneticPr fontId="4"/>
  </si>
  <si>
    <t>しゅんせつ工事</t>
    <phoneticPr fontId="4"/>
  </si>
  <si>
    <t>許可番号</t>
    <rPh sb="0" eb="2">
      <t>キョカ</t>
    </rPh>
    <rPh sb="2" eb="4">
      <t>バンゴウ</t>
    </rPh>
    <phoneticPr fontId="4"/>
  </si>
  <si>
    <t>避難先郵便番号</t>
    <rPh sb="3" eb="7">
      <t>ユウビンバンゴウ</t>
    </rPh>
    <phoneticPr fontId="5"/>
  </si>
  <si>
    <t>避難先住所</t>
    <rPh sb="3" eb="5">
      <t>ジュウショ</t>
    </rPh>
    <phoneticPr fontId="5"/>
  </si>
  <si>
    <t>避難先電話番号</t>
    <rPh sb="3" eb="5">
      <t>デンワ</t>
    </rPh>
    <rPh sb="5" eb="7">
      <t>バンゴウ</t>
    </rPh>
    <phoneticPr fontId="5"/>
  </si>
  <si>
    <t>避難先ＦＡＸ番号</t>
    <rPh sb="6" eb="8">
      <t>バンゴウ</t>
    </rPh>
    <phoneticPr fontId="5"/>
  </si>
  <si>
    <t>住所が平成23年3月11日時点で東日本大震災における警戒区域等（警戒区域、計画的避難区域及び緊急避時難準備区域を指す。）にあり、現在警戒区域等から避難して営業している企業で、入札参加資格認定の通知書の送付先や連絡先が異なる場合は、避難先情報を入力してください。</t>
    <rPh sb="0" eb="2">
      <t>ジュウショ</t>
    </rPh>
    <rPh sb="115" eb="118">
      <t>ヒナンサキ</t>
    </rPh>
    <rPh sb="118" eb="120">
      <t>ジョウホウ</t>
    </rPh>
    <rPh sb="121" eb="123">
      <t>ニュウリョク</t>
    </rPh>
    <phoneticPr fontId="4"/>
  </si>
  <si>
    <t>講習受講</t>
    <phoneticPr fontId="4"/>
  </si>
  <si>
    <t>申請日から過去３年間の状況について</t>
    <phoneticPr fontId="4"/>
  </si>
  <si>
    <t>工事を粗雑にし、それに起因して公衆に損害（全治1か月以上若しくは入院2週間以上又は物損額50万円以上の被害）を与えたことがある。</t>
    <phoneticPr fontId="4"/>
  </si>
  <si>
    <t>私的独占の禁止及び公正取引の確保に関する法律（昭和22年法律第54号）違反により、代表者、役員又は従業員が刑事告発、逮捕又は公訴提起されたことがある。</t>
    <phoneticPr fontId="4"/>
  </si>
  <si>
    <t>私的独占の禁止及び公正取引の確保に関する法律（昭和22年法律第54号）に違反し、公正取引委員会から排除措置命令、課徴金納付命令又は審決等を受けたことがある。</t>
    <phoneticPr fontId="4"/>
  </si>
  <si>
    <t>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</si>
  <si>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</si>
  <si>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健康保険、厚生年金保険及び雇用保険の全部又は一部に加入する義務があるが、いずれか１つ以上加入していないものがある。</t>
    <phoneticPr fontId="4"/>
  </si>
  <si>
    <t>上記の他、業務に関する法令違反により、代表者、役員又は従業員が逮捕され又は公訴を提起されたことがある。</t>
    <phoneticPr fontId="4"/>
  </si>
  <si>
    <t>廃棄物の処理及び清掃に関する法律（昭和45年法律第137号）の規定に違反し、監督官庁から許可取消処分を受けたことがある。</t>
    <phoneticPr fontId="4"/>
  </si>
  <si>
    <t>建設業法（昭和24年法律第100号）の規定に違反し、監督官庁から許可取消処分を受けたことがある。</t>
    <phoneticPr fontId="4"/>
  </si>
  <si>
    <t>項目</t>
    <rPh sb="0" eb="2">
      <t>コウモク</t>
    </rPh>
    <phoneticPr fontId="4"/>
  </si>
  <si>
    <t>E.過去状況</t>
    <rPh sb="2" eb="4">
      <t>カコ</t>
    </rPh>
    <rPh sb="4" eb="6">
      <t>ジョウキョウ</t>
    </rPh>
    <phoneticPr fontId="4"/>
  </si>
  <si>
    <t>F.業種情報</t>
    <rPh sb="2" eb="4">
      <t>ギョウシュ</t>
    </rPh>
    <rPh sb="4" eb="6">
      <t>ジョウホウ</t>
    </rPh>
    <phoneticPr fontId="4"/>
  </si>
  <si>
    <t>G.主観点の項目</t>
    <rPh sb="2" eb="4">
      <t>シュカン</t>
    </rPh>
    <rPh sb="4" eb="5">
      <t>テン</t>
    </rPh>
    <rPh sb="6" eb="8">
      <t>コウモク</t>
    </rPh>
    <phoneticPr fontId="4"/>
  </si>
  <si>
    <r>
      <t xml:space="preserve">許可年月日 </t>
    </r>
    <r>
      <rPr>
        <sz val="11"/>
        <color rgb="FFFF0000"/>
        <rFont val="ＭＳ ゴシック"/>
        <family val="3"/>
        <charset val="128"/>
      </rPr>
      <t>*1</t>
    </r>
    <phoneticPr fontId="4"/>
  </si>
  <si>
    <t>該当</t>
    <rPh sb="0" eb="2">
      <t>ガイトウ</t>
    </rPh>
    <phoneticPr fontId="4"/>
  </si>
  <si>
    <t>許可番号1</t>
    <phoneticPr fontId="5"/>
  </si>
  <si>
    <t>許可番号2</t>
    <phoneticPr fontId="5"/>
  </si>
  <si>
    <t>過去３年間の状況</t>
    <rPh sb="0" eb="2">
      <t>カコ</t>
    </rPh>
    <rPh sb="3" eb="5">
      <t>ネンカン</t>
    </rPh>
    <rPh sb="6" eb="8">
      <t>ジョウキョウ</t>
    </rPh>
    <phoneticPr fontId="4"/>
  </si>
  <si>
    <t>その他</t>
    <rPh sb="2" eb="3">
      <t>タ</t>
    </rPh>
    <phoneticPr fontId="4"/>
  </si>
  <si>
    <t>1</t>
  </si>
  <si>
    <t>2</t>
  </si>
  <si>
    <t>3</t>
  </si>
  <si>
    <t>4</t>
  </si>
  <si>
    <t>5</t>
  </si>
  <si>
    <t>6</t>
  </si>
  <si>
    <t>7</t>
  </si>
  <si>
    <t>8</t>
  </si>
  <si>
    <t>9</t>
  </si>
  <si>
    <t>07_北塩原村</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</si>
  <si>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</si>
  <si>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例)0000-00-0000　半角の数字とハイフンで入力してください。ＦＡＸ番号がない場合は0を入力してください。</t>
    <phoneticPr fontId="4"/>
  </si>
  <si>
    <t>A.本社(店)の許可区分、B.契約する営業所の許可区分欄に、リストから許可区分を選択してください。</t>
    <phoneticPr fontId="4"/>
  </si>
  <si>
    <r>
      <t xml:space="preserve">登録を希望する場合、希望、完成工事高、基準決算末の技術職員数欄を入力してください。
福島県内の平均完成工事高欄は福島県外業者（A.本社(店)情報の住所が福島県ではない業者）のみ入力してください。
平均完成工事高が0の場合は、希望することはできません。
</t>
    </r>
    <r>
      <rPr>
        <sz val="10"/>
        <color theme="1" tint="4.9989318521683403E-2"/>
        <rFont val="ＭＳ ゴシック"/>
        <family val="3"/>
        <charset val="128"/>
      </rPr>
      <t>希望欄は、希望する業種にリストから「○」を選択してください。
完成工事高は、消費税を含まない金額を入力してください。</t>
    </r>
    <rPh sb="73" eb="75">
      <t>ジュウショ</t>
    </rPh>
    <rPh sb="76" eb="79">
      <t>フクシマケン</t>
    </rPh>
    <rPh sb="83" eb="85">
      <t>ギョウシャ</t>
    </rPh>
    <phoneticPr fontId="4"/>
  </si>
  <si>
    <t>登録を希望する場合、福島県内業者（A.本社(店)情報の住所が福島県の業者）のみ、完成工事高の内訳欄を入力してください。</t>
    <rPh sb="0" eb="2">
      <t>トウロク</t>
    </rPh>
    <rPh sb="3" eb="5">
      <t>キボウ</t>
    </rPh>
    <rPh sb="7" eb="9">
      <t>バアイ</t>
    </rPh>
    <rPh sb="10" eb="12">
      <t>フクシマ</t>
    </rPh>
    <rPh sb="12" eb="14">
      <t>ケンナイ</t>
    </rPh>
    <rPh sb="14" eb="16">
      <t>ギョウシャ</t>
    </rPh>
    <rPh sb="40" eb="42">
      <t>カンセイ</t>
    </rPh>
    <rPh sb="42" eb="44">
      <t>コウジ</t>
    </rPh>
    <rPh sb="44" eb="45">
      <t>ダカ</t>
    </rPh>
    <rPh sb="46" eb="48">
      <t>ウチワケ</t>
    </rPh>
    <rPh sb="48" eb="49">
      <t>ラン</t>
    </rPh>
    <rPh sb="50" eb="52">
      <t>ニュウリョク</t>
    </rPh>
    <phoneticPr fontId="4"/>
  </si>
  <si>
    <t>例)2024/4/1、R6/4/1</t>
    <phoneticPr fontId="4"/>
  </si>
  <si>
    <t>例)2024/4/1</t>
    <phoneticPr fontId="4"/>
  </si>
  <si>
    <t>Ver.7.0.1</t>
    <phoneticPr fontId="4"/>
  </si>
  <si>
    <t>7.0.1</t>
  </si>
  <si>
    <t>北塩原村で行われる建設工事に係る入札に参加する資格の審査を申請します。</t>
    <rPh sb="9" eb="13">
      <t>ケンセツコウジ</t>
    </rPh>
    <rPh sb="16" eb="18">
      <t>ニュウサツ</t>
    </rPh>
    <rPh sb="19" eb="21">
      <t>サンカ</t>
    </rPh>
    <rPh sb="23" eb="25">
      <t>シカク</t>
    </rPh>
    <rPh sb="26" eb="28">
      <t>シンサ</t>
    </rPh>
    <rPh sb="29" eb="31">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</si>
</sst>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14999847407452621"/>
        <bgColor indexed="64"/>
      </patternFill>
    </fill>
  </fills>
  <borders count="5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auto="1"/>
      </right>
      <top style="thin">
        <color auto="1"/>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auto="1"/>
      </top>
      <bottom style="thin">
        <color auto="1"/>
      </bottom>
      <diagonal/>
    </border>
    <border>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auto="1"/>
      </left>
      <right style="hair">
        <color auto="1"/>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auto="1"/>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thin">
        <color auto="1"/>
      </bottom>
      <diagonal/>
    </border>
    <border>
      <left/>
      <right style="hair">
        <color indexed="64"/>
      </right>
      <top/>
      <bottom style="thin">
        <color indexed="64"/>
      </bottom>
      <diagonal/>
    </border>
    <border>
      <left/>
      <right style="hair">
        <color auto="1"/>
      </right>
      <top style="thin">
        <color auto="1"/>
      </top>
      <bottom/>
      <diagonal/>
    </border>
    <border>
      <left style="hair">
        <color auto="1"/>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10" xfId="0" applyNumberFormat="1" applyFont="1" applyFill="1" applyBorder="1" applyAlignment="1" applyProtection="1">
      <alignment horizontal="right" vertical="center"/>
      <protection locked="0"/>
    </xf>
    <xf numFmtId="38" fontId="3" fillId="0" borderId="0" xfId="8" applyFont="1" applyProtection="1">
      <alignment vertical="center"/>
    </xf>
    <xf numFmtId="38" fontId="3" fillId="0" borderId="0" xfId="8" applyFont="1" applyBorder="1" applyProtection="1">
      <alignment vertical="center"/>
    </xf>
    <xf numFmtId="49" fontId="13" fillId="2" borderId="4"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38" fontId="13" fillId="2" borderId="29"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29" xfId="0" applyNumberFormat="1" applyFont="1" applyFill="1" applyBorder="1" applyAlignment="1" applyProtection="1">
      <alignment horizontal="right" vertical="center"/>
      <protection locked="0"/>
    </xf>
    <xf numFmtId="38" fontId="13" fillId="2" borderId="40" xfId="0" applyNumberFormat="1" applyFont="1" applyFill="1" applyBorder="1" applyAlignment="1" applyProtection="1">
      <alignment horizontal="right" vertical="center"/>
      <protection locked="0"/>
    </xf>
    <xf numFmtId="38" fontId="13" fillId="2" borderId="27"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27" xfId="0" applyNumberFormat="1" applyFont="1" applyFill="1" applyBorder="1" applyAlignment="1" applyProtection="1">
      <alignment horizontal="right" vertical="center"/>
      <protection locked="0"/>
    </xf>
    <xf numFmtId="38" fontId="13" fillId="2" borderId="28" xfId="0" applyNumberFormat="1" applyFont="1" applyFill="1" applyBorder="1" applyAlignment="1" applyProtection="1">
      <alignment horizontal="right" vertical="center"/>
      <protection locked="0"/>
    </xf>
    <xf numFmtId="38" fontId="13" fillId="2" borderId="47" xfId="1" applyNumberFormat="1" applyFont="1" applyFill="1" applyBorder="1" applyAlignment="1" applyProtection="1">
      <alignment horizontal="right" vertical="center"/>
      <protection locked="0"/>
    </xf>
    <xf numFmtId="38" fontId="13" fillId="2" borderId="17" xfId="1" applyNumberFormat="1" applyFont="1" applyFill="1" applyBorder="1" applyAlignment="1" applyProtection="1">
      <alignment horizontal="right" vertical="center"/>
      <protection locked="0"/>
    </xf>
    <xf numFmtId="38" fontId="13" fillId="2" borderId="3" xfId="1" applyNumberFormat="1" applyFont="1" applyFill="1" applyBorder="1" applyAlignment="1" applyProtection="1">
      <alignment horizontal="right" vertical="center"/>
      <protection locked="0"/>
    </xf>
    <xf numFmtId="38" fontId="13" fillId="2" borderId="40" xfId="1"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28" xfId="1" applyNumberFormat="1" applyFont="1" applyFill="1" applyBorder="1" applyAlignment="1" applyProtection="1">
      <alignment horizontal="right" vertical="center"/>
      <protection locked="0"/>
    </xf>
    <xf numFmtId="38" fontId="13" fillId="2" borderId="25" xfId="1"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49" fontId="13" fillId="2" borderId="14"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10" xfId="0" applyNumberFormat="1" applyFont="1" applyFill="1" applyBorder="1" applyAlignment="1" applyProtection="1">
      <alignment horizontal="center" vertical="center"/>
      <protection locked="0"/>
    </xf>
    <xf numFmtId="38" fontId="13" fillId="2" borderId="15"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26" xfId="1" applyNumberFormat="1" applyFont="1" applyFill="1" applyBorder="1" applyAlignment="1" applyProtection="1">
      <alignment horizontal="right" vertical="center"/>
      <protection locked="0"/>
    </xf>
    <xf numFmtId="38" fontId="13" fillId="2" borderId="14"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25" xfId="1" applyNumberFormat="1" applyFont="1" applyFill="1" applyBorder="1" applyAlignment="1" applyProtection="1">
      <alignment horizontal="center" vertical="center"/>
      <protection locked="0"/>
    </xf>
    <xf numFmtId="49" fontId="13" fillId="2" borderId="26" xfId="1" applyNumberFormat="1" applyFont="1" applyFill="1" applyBorder="1" applyAlignment="1" applyProtection="1">
      <alignment horizontal="center" vertical="center"/>
      <protection locked="0"/>
    </xf>
    <xf numFmtId="49" fontId="13" fillId="2" borderId="25" xfId="0" applyNumberFormat="1" applyFont="1" applyFill="1" applyBorder="1" applyAlignment="1" applyProtection="1">
      <alignment horizontal="center" vertical="center"/>
      <protection locked="0"/>
    </xf>
    <xf numFmtId="49" fontId="13" fillId="2" borderId="11" xfId="0"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14" fontId="13" fillId="2" borderId="3" xfId="0" applyNumberFormat="1" applyFont="1" applyFill="1" applyBorder="1" applyAlignment="1" applyProtection="1">
      <alignment horizontal="left" vertical="center"/>
      <protection locked="0"/>
    </xf>
    <xf numFmtId="14" fontId="13" fillId="2" borderId="6" xfId="0" applyNumberFormat="1" applyFont="1" applyFill="1" applyBorder="1" applyAlignment="1" applyProtection="1">
      <alignment horizontal="left" vertical="center"/>
      <protection locked="0"/>
    </xf>
    <xf numFmtId="14" fontId="13" fillId="2" borderId="25" xfId="0" applyNumberFormat="1" applyFont="1" applyFill="1" applyBorder="1" applyAlignment="1" applyProtection="1">
      <alignment horizontal="left" vertical="center"/>
      <protection locked="0"/>
    </xf>
    <xf numFmtId="14" fontId="13" fillId="2" borderId="12" xfId="0" applyNumberFormat="1" applyFont="1" applyFill="1" applyBorder="1" applyAlignment="1" applyProtection="1">
      <alignment horizontal="left" vertical="center"/>
      <protection locked="0"/>
    </xf>
    <xf numFmtId="49" fontId="13" fillId="2" borderId="26" xfId="0" applyNumberFormat="1" applyFont="1" applyFill="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center"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49" fontId="13" fillId="2" borderId="4"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177" fontId="13" fillId="2" borderId="0" xfId="0" applyNumberFormat="1" applyFont="1" applyFill="1" applyAlignment="1" applyProtection="1">
      <alignment horizontal="left" vertical="center"/>
      <protection locked="0"/>
    </xf>
    <xf numFmtId="49" fontId="13" fillId="2" borderId="1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2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1" applyNumberFormat="1" applyFont="1" applyFill="1" applyBorder="1" applyAlignment="1" applyProtection="1">
      <alignment horizontal="center"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3"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3"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3"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3" xfId="0" applyFont="1" applyBorder="1" applyAlignment="1" applyProtection="1">
      <alignment vertical="top"/>
    </xf>
    <xf numFmtId="182" fontId="3" fillId="0" borderId="0" xfId="1" applyNumberFormat="1" applyFont="1" applyProtection="1">
      <alignment vertical="center"/>
    </xf>
    <xf numFmtId="0" fontId="21" fillId="0" borderId="0" xfId="2" applyFont="1" applyAlignment="1" applyProtection="1">
      <alignment vertical="top" wrapText="1"/>
    </xf>
    <xf numFmtId="0" fontId="3" fillId="0" borderId="23" xfId="2" applyFont="1" applyBorder="1" applyProtection="1">
      <alignment vertical="center"/>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76" fontId="3" fillId="0" borderId="19" xfId="0" applyNumberFormat="1" applyFont="1" applyBorder="1" applyProtection="1">
      <alignment vertical="center"/>
    </xf>
    <xf numFmtId="181" fontId="3" fillId="0" borderId="19" xfId="0" applyNumberFormat="1" applyFont="1" applyBorder="1" applyProtection="1">
      <alignment vertical="center"/>
    </xf>
    <xf numFmtId="0" fontId="22" fillId="0" borderId="16" xfId="0" applyFont="1" applyBorder="1" applyProtection="1">
      <alignment vertical="center"/>
    </xf>
    <xf numFmtId="0" fontId="16" fillId="0" borderId="16" xfId="0" applyFont="1" applyBorder="1" applyProtection="1">
      <alignment vertical="center"/>
    </xf>
    <xf numFmtId="0" fontId="3" fillId="0" borderId="20" xfId="2" applyFont="1" applyBorder="1" applyProtection="1">
      <alignment vertical="center"/>
    </xf>
    <xf numFmtId="0" fontId="3" fillId="0" borderId="16" xfId="2" applyFont="1" applyBorder="1" applyProtection="1">
      <alignment vertical="center"/>
    </xf>
    <xf numFmtId="0" fontId="3" fillId="0" borderId="1" xfId="2" applyFont="1" applyBorder="1" applyProtection="1">
      <alignment vertical="center"/>
    </xf>
    <xf numFmtId="0" fontId="3" fillId="0" borderId="45" xfId="2" applyFont="1" applyBorder="1" applyProtection="1">
      <alignment vertical="center"/>
    </xf>
    <xf numFmtId="49" fontId="3" fillId="0" borderId="3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3" fillId="0" borderId="13" xfId="2" applyFont="1" applyBorder="1" applyAlignment="1" applyProtection="1">
      <alignment vertical="center" wrapText="1"/>
    </xf>
    <xf numFmtId="0" fontId="3" fillId="0" borderId="4" xfId="2" applyFont="1" applyBorder="1" applyAlignment="1" applyProtection="1">
      <alignment vertical="center" wrapText="1"/>
    </xf>
    <xf numFmtId="0" fontId="3" fillId="0" borderId="5" xfId="2" applyFont="1" applyBorder="1" applyAlignment="1" applyProtection="1">
      <alignment vertical="center" wrapText="1"/>
    </xf>
    <xf numFmtId="0" fontId="3" fillId="0" borderId="14" xfId="2" applyFont="1" applyBorder="1" applyAlignment="1" applyProtection="1">
      <alignment vertical="center" wrapText="1"/>
    </xf>
    <xf numFmtId="0" fontId="3" fillId="0" borderId="8" xfId="2" applyFont="1" applyBorder="1" applyAlignment="1" applyProtection="1">
      <alignment vertical="center" wrapText="1"/>
    </xf>
    <xf numFmtId="0" fontId="3" fillId="0" borderId="9" xfId="2" applyFont="1" applyBorder="1" applyAlignment="1" applyProtection="1">
      <alignment vertical="center" wrapText="1"/>
    </xf>
    <xf numFmtId="0" fontId="3" fillId="0" borderId="15" xfId="2" applyFont="1" applyBorder="1" applyAlignment="1" applyProtection="1">
      <alignment vertical="center" wrapText="1"/>
    </xf>
    <xf numFmtId="0" fontId="3" fillId="0" borderId="11" xfId="2" applyFont="1" applyBorder="1" applyAlignment="1" applyProtection="1">
      <alignment vertical="center" wrapText="1"/>
    </xf>
    <xf numFmtId="0" fontId="3" fillId="0" borderId="26" xfId="2" applyFont="1" applyBorder="1" applyAlignment="1" applyProtection="1">
      <alignment vertical="center" wrapText="1"/>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21" fillId="0" borderId="0" xfId="2" applyFont="1" applyAlignment="1" applyProtection="1">
      <alignment vertical="center" wrapText="1"/>
    </xf>
    <xf numFmtId="0" fontId="3" fillId="0" borderId="49" xfId="2" applyFont="1" applyBorder="1" applyProtection="1">
      <alignment vertical="center"/>
    </xf>
    <xf numFmtId="0" fontId="15" fillId="0" borderId="1" xfId="0" applyFont="1" applyBorder="1" applyProtection="1">
      <alignment vertical="center"/>
    </xf>
    <xf numFmtId="0" fontId="3" fillId="0" borderId="39" xfId="2" applyFont="1" applyBorder="1" applyProtection="1">
      <alignment vertical="center"/>
    </xf>
    <xf numFmtId="0" fontId="3" fillId="0" borderId="33"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181" fontId="3" fillId="0" borderId="33" xfId="0" applyNumberFormat="1" applyFont="1" applyBorder="1" applyAlignment="1" applyProtection="1">
      <alignment horizontal="center" vertical="center" wrapText="1"/>
    </xf>
    <xf numFmtId="181" fontId="3" fillId="0" borderId="2" xfId="0" applyNumberFormat="1" applyFont="1" applyBorder="1" applyAlignment="1" applyProtection="1">
      <alignment horizontal="center" vertical="center" wrapText="1"/>
    </xf>
    <xf numFmtId="0" fontId="3" fillId="0" borderId="1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4" xfId="0" applyNumberFormat="1" applyFont="1" applyBorder="1" applyProtection="1">
      <alignment vertical="center"/>
    </xf>
    <xf numFmtId="0" fontId="3" fillId="0" borderId="4" xfId="0" applyFont="1" applyBorder="1" applyAlignment="1" applyProtection="1">
      <alignment horizontal="right" vertical="center"/>
    </xf>
    <xf numFmtId="0" fontId="3" fillId="0" borderId="43" xfId="0" applyFont="1" applyBorder="1" applyProtection="1">
      <alignment vertical="center"/>
    </xf>
    <xf numFmtId="49" fontId="3" fillId="0" borderId="16" xfId="0" applyNumberFormat="1" applyFont="1" applyBorder="1" applyProtection="1">
      <alignment vertical="center"/>
    </xf>
    <xf numFmtId="0" fontId="3" fillId="0" borderId="16" xfId="0" applyFont="1" applyBorder="1" applyAlignment="1" applyProtection="1">
      <alignment horizontal="right" vertical="center"/>
    </xf>
    <xf numFmtId="0" fontId="3" fillId="0" borderId="45" xfId="0" applyFont="1" applyBorder="1" applyProtection="1">
      <alignment vertical="center"/>
    </xf>
    <xf numFmtId="0" fontId="16" fillId="0" borderId="0" xfId="2" applyFont="1" applyAlignment="1" applyProtection="1">
      <alignment vertical="top"/>
    </xf>
    <xf numFmtId="0" fontId="16" fillId="0" borderId="0" xfId="2" applyFont="1" applyProtection="1">
      <alignment vertical="center"/>
    </xf>
    <xf numFmtId="0" fontId="16" fillId="0" borderId="0" xfId="0" applyFont="1" applyAlignment="1" applyProtection="1">
      <alignment horizontal="left" vertical="center" wrapText="1"/>
    </xf>
    <xf numFmtId="0" fontId="3" fillId="0" borderId="18" xfId="0" applyFont="1" applyBorder="1" applyProtection="1">
      <alignment vertical="center"/>
    </xf>
    <xf numFmtId="49" fontId="3" fillId="0" borderId="33" xfId="0" applyNumberFormat="1" applyFont="1" applyBorder="1" applyAlignment="1" applyProtection="1">
      <alignment horizontal="center" vertical="center" wrapText="1"/>
    </xf>
    <xf numFmtId="49" fontId="3" fillId="0" borderId="39"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left" vertical="center"/>
    </xf>
    <xf numFmtId="0" fontId="3" fillId="0" borderId="4" xfId="2" applyFont="1" applyBorder="1" applyAlignment="1" applyProtection="1">
      <alignment horizontal="left" vertical="center"/>
    </xf>
    <xf numFmtId="49" fontId="3" fillId="0" borderId="14" xfId="0" applyNumberFormat="1" applyFont="1" applyBorder="1" applyAlignment="1" applyProtection="1">
      <alignment horizontal="left" vertical="center"/>
    </xf>
    <xf numFmtId="0" fontId="3" fillId="0" borderId="8" xfId="2" applyFont="1" applyBorder="1" applyAlignment="1" applyProtection="1">
      <alignment horizontal="left" vertical="center"/>
    </xf>
    <xf numFmtId="0" fontId="3" fillId="0" borderId="8" xfId="2" applyFont="1" applyBorder="1" applyProtection="1">
      <alignment vertical="center"/>
    </xf>
    <xf numFmtId="49" fontId="3" fillId="0" borderId="15" xfId="0" applyNumberFormat="1"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11" xfId="2" applyFont="1" applyBorder="1" applyProtection="1">
      <alignment vertical="center"/>
    </xf>
    <xf numFmtId="0" fontId="3" fillId="0" borderId="0" xfId="2" applyFont="1" applyAlignment="1" applyProtection="1">
      <alignment horizontal="left" vertical="center"/>
    </xf>
    <xf numFmtId="0" fontId="16" fillId="0" borderId="16" xfId="0" applyFont="1" applyBorder="1" applyAlignment="1" applyProtection="1">
      <alignment vertical="center" wrapText="1"/>
    </xf>
    <xf numFmtId="0" fontId="16" fillId="0" borderId="0" xfId="0" applyFont="1" applyAlignment="1" applyProtection="1">
      <alignmen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3" fillId="0" borderId="21" xfId="0" applyNumberFormat="1" applyFont="1" applyBorder="1" applyAlignment="1" applyProtection="1">
      <alignment horizontal="center" vertical="center"/>
    </xf>
    <xf numFmtId="38" fontId="3" fillId="0" borderId="13" xfId="0" applyNumberFormat="1" applyFont="1" applyBorder="1" applyAlignment="1" applyProtection="1">
      <alignment horizontal="center" vertical="center"/>
    </xf>
    <xf numFmtId="38" fontId="3" fillId="0" borderId="4" xfId="0" applyNumberFormat="1" applyFont="1" applyBorder="1" applyAlignment="1" applyProtection="1">
      <alignment horizontal="center" vertical="center"/>
    </xf>
    <xf numFmtId="38" fontId="3" fillId="0" borderId="6"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1" applyFont="1" applyAlignment="1" applyProtection="1">
      <alignment horizontal="left" vertical="center"/>
    </xf>
    <xf numFmtId="0" fontId="3" fillId="0" borderId="22" xfId="0" applyFont="1" applyBorder="1" applyAlignment="1" applyProtection="1">
      <alignment horizontal="left" vertical="center" wrapText="1"/>
    </xf>
    <xf numFmtId="0" fontId="3" fillId="0" borderId="0" xfId="0" applyFont="1" applyAlignment="1" applyProtection="1">
      <alignment horizontal="left" vertical="center" wrapText="1"/>
    </xf>
    <xf numFmtId="49" fontId="3" fillId="0" borderId="20"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38" fontId="3" fillId="0" borderId="15" xfId="0" applyNumberFormat="1" applyFont="1" applyBorder="1" applyAlignment="1" applyProtection="1">
      <alignment horizontal="center" vertical="center" wrapText="1"/>
    </xf>
    <xf numFmtId="38" fontId="3" fillId="0" borderId="11" xfId="0" applyNumberFormat="1" applyFont="1" applyBorder="1" applyAlignment="1" applyProtection="1">
      <alignment horizontal="center" vertical="center" wrapText="1"/>
    </xf>
    <xf numFmtId="38" fontId="3" fillId="0" borderId="26" xfId="0" applyNumberFormat="1" applyFont="1" applyBorder="1" applyAlignment="1" applyProtection="1">
      <alignment horizontal="center" vertical="center" wrapText="1"/>
    </xf>
    <xf numFmtId="38" fontId="3" fillId="0" borderId="25" xfId="0" applyNumberFormat="1" applyFont="1" applyBorder="1" applyAlignment="1" applyProtection="1">
      <alignment horizontal="center" vertical="center" wrapText="1"/>
    </xf>
    <xf numFmtId="38" fontId="3" fillId="0" borderId="30" xfId="0" applyNumberFormat="1"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3" fillId="0" borderId="38" xfId="2" applyFont="1" applyBorder="1" applyAlignment="1" applyProtection="1">
      <alignment horizontal="center" vertical="center" wrapText="1"/>
    </xf>
    <xf numFmtId="49" fontId="3" fillId="0" borderId="36" xfId="0" applyNumberFormat="1" applyFont="1" applyBorder="1" applyAlignment="1" applyProtection="1">
      <alignment horizontal="center" vertical="center" wrapText="1"/>
    </xf>
    <xf numFmtId="0" fontId="3" fillId="0" borderId="23" xfId="2" applyFont="1" applyBorder="1" applyAlignment="1" applyProtection="1">
      <alignment horizontal="center" vertical="center" wrapText="1"/>
    </xf>
    <xf numFmtId="49" fontId="3" fillId="0" borderId="24" xfId="0" applyNumberFormat="1" applyFont="1" applyBorder="1" applyAlignment="1" applyProtection="1">
      <alignment horizontal="center" vertical="center"/>
    </xf>
    <xf numFmtId="0" fontId="3" fillId="0" borderId="3"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49" fontId="3" fillId="0" borderId="20" xfId="0" applyNumberFormat="1" applyFont="1" applyBorder="1" applyAlignment="1" applyProtection="1">
      <alignment horizontal="center" vertical="center"/>
    </xf>
    <xf numFmtId="0" fontId="3" fillId="0" borderId="44" xfId="2" applyFont="1" applyBorder="1" applyProtection="1">
      <alignment vertical="center"/>
    </xf>
    <xf numFmtId="0" fontId="3" fillId="0" borderId="42" xfId="2" applyFont="1" applyBorder="1" applyProtection="1">
      <alignment vertical="center"/>
    </xf>
    <xf numFmtId="38" fontId="13" fillId="3" borderId="50" xfId="0" applyNumberFormat="1" applyFont="1" applyFill="1" applyBorder="1" applyProtection="1">
      <alignment vertical="center"/>
    </xf>
    <xf numFmtId="38" fontId="13" fillId="3" borderId="34" xfId="0" applyNumberFormat="1" applyFont="1" applyFill="1" applyBorder="1" applyProtection="1">
      <alignment vertical="center"/>
    </xf>
    <xf numFmtId="38" fontId="13" fillId="3" borderId="45" xfId="0" applyNumberFormat="1" applyFont="1" applyFill="1" applyBorder="1" applyProtection="1">
      <alignment vertical="center"/>
    </xf>
    <xf numFmtId="38" fontId="13" fillId="3" borderId="47" xfId="0" applyNumberFormat="1" applyFont="1" applyFill="1" applyBorder="1" applyProtection="1">
      <alignment vertical="center"/>
    </xf>
    <xf numFmtId="38" fontId="13" fillId="3" borderId="48" xfId="0" applyNumberFormat="1" applyFont="1" applyFill="1" applyBorder="1" applyProtection="1">
      <alignment vertical="center"/>
    </xf>
    <xf numFmtId="38" fontId="13" fillId="0" borderId="16" xfId="1" applyNumberFormat="1" applyFont="1" applyBorder="1" applyAlignment="1" applyProtection="1">
      <alignment horizontal="right" vertical="center"/>
    </xf>
    <xf numFmtId="38" fontId="13" fillId="0" borderId="1" xfId="1" applyNumberFormat="1" applyFont="1" applyBorder="1" applyAlignment="1" applyProtection="1">
      <alignment horizontal="right" vertical="center"/>
    </xf>
    <xf numFmtId="38" fontId="13" fillId="0" borderId="2" xfId="1" applyNumberFormat="1" applyFont="1" applyBorder="1" applyAlignment="1" applyProtection="1">
      <alignment horizontal="right" vertical="center"/>
    </xf>
    <xf numFmtId="38" fontId="13" fillId="0" borderId="20" xfId="1" applyNumberFormat="1" applyFont="1" applyBorder="1" applyProtection="1">
      <alignment vertical="center"/>
    </xf>
    <xf numFmtId="38" fontId="13" fillId="0" borderId="16" xfId="1" applyNumberFormat="1" applyFont="1" applyBorder="1" applyProtection="1">
      <alignment vertical="center"/>
    </xf>
    <xf numFmtId="38" fontId="13" fillId="0" borderId="45" xfId="1" applyNumberFormat="1" applyFont="1" applyBorder="1" applyProtection="1">
      <alignment vertical="center"/>
    </xf>
    <xf numFmtId="38" fontId="13" fillId="0" borderId="47" xfId="1" applyNumberFormat="1" applyFont="1" applyBorder="1" applyProtection="1">
      <alignment vertical="center"/>
    </xf>
    <xf numFmtId="38" fontId="13" fillId="0" borderId="17" xfId="1" applyNumberFormat="1" applyFont="1" applyBorder="1" applyProtection="1">
      <alignment vertical="center"/>
    </xf>
    <xf numFmtId="38" fontId="13" fillId="0" borderId="45" xfId="1" applyNumberFormat="1" applyFont="1" applyBorder="1" applyProtection="1">
      <alignment vertical="center"/>
    </xf>
    <xf numFmtId="38" fontId="13" fillId="0" borderId="48" xfId="1" applyNumberFormat="1" applyFont="1" applyBorder="1" applyProtection="1">
      <alignmen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3" fillId="0" borderId="18" xfId="0" applyFont="1" applyBorder="1" applyAlignment="1" applyProtection="1">
      <alignment vertical="center" wrapText="1"/>
    </xf>
    <xf numFmtId="0" fontId="3" fillId="0" borderId="19" xfId="0" applyFont="1" applyBorder="1" applyAlignment="1" applyProtection="1">
      <alignment vertical="center" wrapText="1"/>
    </xf>
    <xf numFmtId="0" fontId="3" fillId="0" borderId="21" xfId="0" applyFont="1" applyBorder="1" applyAlignment="1" applyProtection="1">
      <alignment vertical="center" wrapText="1"/>
    </xf>
    <xf numFmtId="38" fontId="14" fillId="0" borderId="13" xfId="0" applyNumberFormat="1" applyFont="1" applyBorder="1" applyAlignment="1" applyProtection="1">
      <alignment horizontal="center" vertical="center" wrapText="1"/>
    </xf>
    <xf numFmtId="38" fontId="3" fillId="0" borderId="4" xfId="0" applyNumberFormat="1" applyFont="1" applyBorder="1" applyAlignment="1" applyProtection="1">
      <alignment horizontal="center" vertical="center" wrapText="1"/>
    </xf>
    <xf numFmtId="38" fontId="3" fillId="0" borderId="6" xfId="0" applyNumberFormat="1" applyFont="1" applyBorder="1" applyAlignment="1" applyProtection="1">
      <alignment horizontal="center" vertical="center" wrapText="1"/>
    </xf>
    <xf numFmtId="0" fontId="3" fillId="0" borderId="20"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17" xfId="0" applyFont="1" applyBorder="1" applyAlignment="1" applyProtection="1">
      <alignment vertical="center" wrapText="1"/>
    </xf>
    <xf numFmtId="38" fontId="3" fillId="0" borderId="35"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0" fontId="3" fillId="0" borderId="6" xfId="2" applyFont="1" applyBorder="1" applyProtection="1">
      <alignment vertical="center"/>
    </xf>
    <xf numFmtId="0" fontId="3" fillId="0" borderId="10"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25" xfId="2" applyFont="1" applyBorder="1" applyProtection="1">
      <alignment vertical="center"/>
    </xf>
    <xf numFmtId="0" fontId="3" fillId="0" borderId="12" xfId="2" applyFont="1" applyBorder="1" applyProtection="1">
      <alignment vertical="center"/>
    </xf>
    <xf numFmtId="0" fontId="16" fillId="0" borderId="19" xfId="2" applyFont="1" applyBorder="1" applyAlignment="1" applyProtection="1">
      <alignment vertical="top"/>
    </xf>
    <xf numFmtId="0" fontId="16" fillId="0" borderId="0" xfId="0" applyFont="1" applyAlignment="1" applyProtection="1">
      <alignment vertical="center" wrapText="1"/>
    </xf>
    <xf numFmtId="0" fontId="3" fillId="0" borderId="18" xfId="2" applyFont="1" applyBorder="1" applyProtection="1">
      <alignment vertical="center"/>
    </xf>
    <xf numFmtId="0" fontId="3" fillId="0" borderId="19" xfId="2" applyFont="1" applyBorder="1" applyProtection="1">
      <alignment vertical="center"/>
    </xf>
    <xf numFmtId="0" fontId="3" fillId="0" borderId="19" xfId="2" applyFont="1" applyBorder="1" applyProtection="1">
      <alignment vertical="center"/>
    </xf>
    <xf numFmtId="0" fontId="3" fillId="0" borderId="46" xfId="2" applyFont="1" applyBorder="1" applyProtection="1">
      <alignment vertical="center"/>
    </xf>
    <xf numFmtId="49" fontId="14" fillId="0" borderId="3" xfId="0" applyNumberFormat="1" applyFont="1" applyBorder="1" applyAlignment="1" applyProtection="1">
      <alignment horizontal="center" vertical="center"/>
    </xf>
    <xf numFmtId="49" fontId="14" fillId="0" borderId="4" xfId="0" applyNumberFormat="1" applyFont="1" applyBorder="1" applyAlignment="1" applyProtection="1">
      <alignment horizontal="center" vertical="center"/>
    </xf>
    <xf numFmtId="49" fontId="14" fillId="0" borderId="6" xfId="0" applyNumberFormat="1" applyFont="1" applyBorder="1" applyAlignment="1" applyProtection="1">
      <alignment horizontal="center" vertical="center"/>
    </xf>
    <xf numFmtId="0" fontId="3" fillId="0" borderId="20" xfId="2" applyFont="1" applyBorder="1" applyProtection="1">
      <alignment vertical="center"/>
    </xf>
    <xf numFmtId="0" fontId="3" fillId="0" borderId="16" xfId="2" applyFont="1" applyBorder="1" applyProtection="1">
      <alignment vertical="center"/>
    </xf>
    <xf numFmtId="49" fontId="3" fillId="0" borderId="44" xfId="0" applyNumberFormat="1" applyFont="1" applyBorder="1" applyAlignment="1" applyProtection="1">
      <alignment horizontal="center" vertical="center"/>
    </xf>
    <xf numFmtId="49" fontId="3" fillId="0" borderId="45"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0" fontId="3" fillId="0" borderId="24" xfId="2" applyFont="1" applyBorder="1" applyAlignment="1" applyProtection="1">
      <alignment horizontal="center" vertical="center"/>
    </xf>
    <xf numFmtId="0" fontId="3" fillId="0" borderId="4" xfId="2" applyFont="1" applyBorder="1" applyAlignment="1" applyProtection="1">
      <alignment vertical="center" wrapText="1"/>
    </xf>
    <xf numFmtId="38" fontId="13" fillId="3" borderId="8" xfId="0" applyNumberFormat="1" applyFont="1" applyFill="1" applyBorder="1" applyAlignment="1" applyProtection="1">
      <alignment horizontal="center" vertical="center"/>
    </xf>
    <xf numFmtId="0" fontId="3" fillId="0" borderId="31" xfId="2" applyFont="1" applyBorder="1" applyAlignment="1" applyProtection="1">
      <alignment horizontal="center" vertical="center" wrapText="1"/>
    </xf>
    <xf numFmtId="0" fontId="3" fillId="0" borderId="8" xfId="2" applyFont="1" applyBorder="1" applyAlignment="1" applyProtection="1">
      <alignment vertical="center" wrapText="1"/>
    </xf>
    <xf numFmtId="38" fontId="13" fillId="3" borderId="10" xfId="0" applyNumberFormat="1" applyFont="1" applyFill="1" applyBorder="1" applyAlignment="1" applyProtection="1">
      <alignment horizontal="center" vertical="center"/>
    </xf>
    <xf numFmtId="0" fontId="3" fillId="0" borderId="31" xfId="2" applyFont="1" applyBorder="1" applyAlignment="1" applyProtection="1">
      <alignment horizontal="center" vertical="center"/>
    </xf>
    <xf numFmtId="38" fontId="13" fillId="3" borderId="7" xfId="0" applyNumberFormat="1" applyFont="1" applyFill="1" applyBorder="1" applyAlignment="1" applyProtection="1">
      <alignment horizontal="center" vertical="center"/>
    </xf>
    <xf numFmtId="38" fontId="13" fillId="3" borderId="9" xfId="0" applyNumberFormat="1" applyFont="1" applyFill="1" applyBorder="1" applyAlignment="1" applyProtection="1">
      <alignment horizontal="center" vertical="center"/>
    </xf>
    <xf numFmtId="0" fontId="3" fillId="0" borderId="32" xfId="2" applyFont="1" applyBorder="1" applyAlignment="1" applyProtection="1">
      <alignment horizontal="center" vertical="center" wrapText="1"/>
    </xf>
    <xf numFmtId="0" fontId="3" fillId="0" borderId="11" xfId="2" applyFont="1" applyBorder="1" applyAlignment="1" applyProtection="1">
      <alignment vertical="center" wrapText="1"/>
    </xf>
    <xf numFmtId="38" fontId="13" fillId="3" borderId="12" xfId="0" applyNumberFormat="1" applyFont="1" applyFill="1" applyBorder="1" applyAlignment="1" applyProtection="1">
      <alignment horizontal="center"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31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CCFFFF"/>
      <color rgb="FFCCECFF"/>
      <color rgb="FFEEAAFC"/>
      <color rgb="FF000000"/>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140F-1416-4C69-8D14-FC51C4D582F1}">
  <sheetPr codeName="Sheet2">
    <outlinePr summaryBelow="0"/>
    <pageSetUpPr fitToPage="1"/>
  </sheetPr>
  <dimension ref="A1:AA308"/>
  <sheetViews>
    <sheetView showGridLines="0" tabSelected="1" topLeftCell="B1" zoomScaleNormal="100" workbookViewId="0">
      <selection activeCell="B1" sqref="B1"/>
    </sheetView>
  </sheetViews>
  <sheetFormatPr defaultColWidth="9" defaultRowHeight="13.5" x14ac:dyDescent="0.15"/>
  <cols>
    <col min="1" max="1" width="10.375" style="75" hidden="1" customWidth="1"/>
    <col min="2" max="3" width="1.625" style="75" customWidth="1"/>
    <col min="4" max="7" width="5.625" style="75" customWidth="1"/>
    <col min="8" max="8" width="6.625" style="75" customWidth="1"/>
    <col min="9" max="9" width="1.625" style="75" customWidth="1"/>
    <col min="10" max="10" width="6.625" style="75" customWidth="1"/>
    <col min="11" max="11" width="5.625" style="75" customWidth="1"/>
    <col min="12" max="12" width="5.125" style="75" customWidth="1"/>
    <col min="13" max="15" width="5.625" style="75" customWidth="1"/>
    <col min="16" max="17" width="15.625" style="75" customWidth="1"/>
    <col min="18" max="23" width="7.125" style="75" customWidth="1"/>
    <col min="24" max="26" width="2.625" style="75" customWidth="1"/>
    <col min="27" max="27" width="3.625" style="75" customWidth="1"/>
    <col min="28" max="16384" width="9" style="75"/>
  </cols>
  <sheetData>
    <row r="1" spans="1:27" ht="30" customHeight="1" x14ac:dyDescent="0.15">
      <c r="A1" s="310" t="s">
        <v>230</v>
      </c>
      <c r="B1" s="73"/>
      <c r="C1" s="74" t="s">
        <v>153</v>
      </c>
      <c r="D1" s="74"/>
      <c r="Q1" s="76"/>
      <c r="R1" s="76"/>
      <c r="T1" s="77"/>
      <c r="U1" s="77"/>
      <c r="V1" s="77"/>
      <c r="W1" s="309" t="s">
        <v>238</v>
      </c>
      <c r="X1" s="78"/>
      <c r="Y1" s="78"/>
      <c r="Z1" s="78"/>
      <c r="AA1" s="76"/>
    </row>
    <row r="2" spans="1:27" ht="15" hidden="1" customHeight="1" x14ac:dyDescent="0.15">
      <c r="A2" s="310" t="s">
        <v>63</v>
      </c>
      <c r="B2" s="73"/>
      <c r="C2" s="79"/>
      <c r="D2" s="79"/>
      <c r="AA2" s="76"/>
    </row>
    <row r="3" spans="1:27" ht="30" customHeight="1" x14ac:dyDescent="0.15">
      <c r="A3" s="311" t="s">
        <v>239</v>
      </c>
      <c r="B3" s="80"/>
      <c r="C3" s="75" t="s">
        <v>240</v>
      </c>
      <c r="AA3" s="76"/>
    </row>
    <row r="4" spans="1:27" ht="5.25" customHeight="1" x14ac:dyDescent="0.15">
      <c r="A4" s="80"/>
      <c r="B4" s="80"/>
      <c r="C4" s="81"/>
      <c r="D4" s="82"/>
      <c r="E4" s="82"/>
      <c r="F4" s="82"/>
      <c r="G4" s="82"/>
      <c r="H4" s="82"/>
      <c r="I4" s="82"/>
      <c r="J4" s="82"/>
      <c r="K4" s="82"/>
      <c r="L4" s="82"/>
      <c r="M4" s="82"/>
      <c r="N4" s="82"/>
      <c r="O4" s="82"/>
      <c r="P4" s="82"/>
      <c r="Q4" s="82"/>
      <c r="R4" s="82"/>
      <c r="S4" s="82"/>
      <c r="T4" s="82"/>
      <c r="U4" s="82"/>
      <c r="V4" s="82"/>
      <c r="W4" s="82"/>
      <c r="X4" s="82"/>
      <c r="Y4" s="82"/>
      <c r="Z4" s="83"/>
    </row>
    <row r="5" spans="1:27" ht="15" customHeight="1" x14ac:dyDescent="0.15">
      <c r="A5" s="80"/>
      <c r="B5" s="84"/>
      <c r="C5" s="85" t="s">
        <v>231</v>
      </c>
      <c r="D5" s="86"/>
      <c r="E5" s="86"/>
      <c r="F5" s="86"/>
      <c r="G5" s="86"/>
      <c r="H5" s="86"/>
      <c r="I5" s="86"/>
      <c r="J5" s="86"/>
      <c r="K5" s="86"/>
      <c r="L5" s="86"/>
      <c r="M5" s="86"/>
      <c r="N5" s="86"/>
      <c r="O5" s="86"/>
      <c r="P5" s="86"/>
      <c r="Q5" s="86"/>
      <c r="R5" s="86"/>
      <c r="S5" s="86"/>
      <c r="T5" s="86"/>
      <c r="U5" s="86"/>
      <c r="V5" s="86"/>
      <c r="W5" s="86"/>
      <c r="X5" s="86"/>
      <c r="Y5" s="86"/>
      <c r="Z5" s="87"/>
    </row>
    <row r="6" spans="1:27" ht="15" customHeight="1" x14ac:dyDescent="0.15">
      <c r="A6" s="80"/>
      <c r="B6" s="80"/>
      <c r="C6" s="85" t="s">
        <v>11</v>
      </c>
      <c r="D6" s="86"/>
      <c r="E6" s="86"/>
      <c r="F6" s="86"/>
      <c r="G6" s="86"/>
      <c r="H6" s="86"/>
      <c r="I6" s="86"/>
      <c r="J6" s="86"/>
      <c r="K6" s="86"/>
      <c r="L6" s="86"/>
      <c r="M6" s="86"/>
      <c r="N6" s="86"/>
      <c r="O6" s="86"/>
      <c r="P6" s="86"/>
      <c r="Q6" s="86"/>
      <c r="R6" s="86"/>
      <c r="S6" s="86"/>
      <c r="T6" s="86"/>
      <c r="U6" s="86"/>
      <c r="V6" s="86"/>
      <c r="W6" s="86"/>
      <c r="X6" s="86"/>
      <c r="Y6" s="86"/>
      <c r="Z6" s="87"/>
    </row>
    <row r="7" spans="1:27" ht="15" customHeight="1" x14ac:dyDescent="0.15">
      <c r="A7" s="80"/>
      <c r="B7" s="80"/>
      <c r="C7" s="85" t="s">
        <v>12</v>
      </c>
      <c r="D7" s="86"/>
      <c r="E7" s="86"/>
      <c r="F7" s="86"/>
      <c r="G7" s="86"/>
      <c r="H7" s="86"/>
      <c r="I7" s="86"/>
      <c r="J7" s="86"/>
      <c r="K7" s="86"/>
      <c r="L7" s="86"/>
      <c r="M7" s="86"/>
      <c r="N7" s="86"/>
      <c r="O7" s="86"/>
      <c r="P7" s="86"/>
      <c r="Q7" s="86"/>
      <c r="R7" s="86"/>
      <c r="S7" s="86"/>
      <c r="T7" s="86"/>
      <c r="U7" s="86"/>
      <c r="V7" s="86"/>
      <c r="W7" s="86"/>
      <c r="X7" s="86"/>
      <c r="Y7" s="86"/>
      <c r="Z7" s="87"/>
    </row>
    <row r="8" spans="1:27" ht="15" hidden="1" customHeight="1" x14ac:dyDescent="0.15">
      <c r="A8" s="80"/>
      <c r="B8" s="80"/>
      <c r="C8" s="85"/>
      <c r="D8" s="86"/>
      <c r="E8" s="86"/>
      <c r="F8" s="86"/>
      <c r="G8" s="86"/>
      <c r="H8" s="86"/>
      <c r="I8" s="86"/>
      <c r="J8" s="86"/>
      <c r="K8" s="86"/>
      <c r="L8" s="86"/>
      <c r="M8" s="86"/>
      <c r="N8" s="86"/>
      <c r="O8" s="86"/>
      <c r="P8" s="86"/>
      <c r="Q8" s="86"/>
      <c r="R8" s="86"/>
      <c r="S8" s="86"/>
      <c r="T8" s="86"/>
      <c r="U8" s="86"/>
      <c r="V8" s="86"/>
      <c r="W8" s="86"/>
      <c r="X8" s="86"/>
      <c r="Y8" s="86"/>
      <c r="Z8" s="87"/>
    </row>
    <row r="9" spans="1:27" ht="5.25" customHeight="1" x14ac:dyDescent="0.15">
      <c r="A9" s="80"/>
      <c r="B9" s="80"/>
      <c r="C9" s="88"/>
      <c r="D9" s="89"/>
      <c r="E9" s="89"/>
      <c r="F9" s="89"/>
      <c r="G9" s="89"/>
      <c r="H9" s="89"/>
      <c r="I9" s="89"/>
      <c r="J9" s="89"/>
      <c r="K9" s="89"/>
      <c r="L9" s="89"/>
      <c r="M9" s="89"/>
      <c r="N9" s="89"/>
      <c r="O9" s="89"/>
      <c r="P9" s="89"/>
      <c r="Q9" s="89"/>
      <c r="R9" s="89"/>
      <c r="S9" s="89"/>
      <c r="T9" s="89"/>
      <c r="U9" s="89"/>
      <c r="V9" s="89"/>
      <c r="W9" s="89"/>
      <c r="X9" s="89"/>
      <c r="Y9" s="89"/>
      <c r="Z9" s="90"/>
    </row>
    <row r="10" spans="1:27" ht="30" customHeight="1" x14ac:dyDescent="0.15">
      <c r="A10" s="80"/>
      <c r="B10" s="80"/>
    </row>
    <row r="11" spans="1:27" ht="15" hidden="1" customHeight="1" x14ac:dyDescent="0.15">
      <c r="A11" s="80"/>
      <c r="B11" s="80"/>
    </row>
    <row r="12" spans="1:27" ht="15" hidden="1" customHeight="1" x14ac:dyDescent="0.15">
      <c r="A12" s="80"/>
      <c r="B12" s="80"/>
    </row>
    <row r="13" spans="1:27" ht="20.100000000000001" customHeight="1" x14ac:dyDescent="0.15">
      <c r="A13" s="80"/>
      <c r="B13" s="80"/>
      <c r="C13" s="91" t="s">
        <v>92</v>
      </c>
      <c r="D13" s="92"/>
      <c r="E13" s="92"/>
      <c r="F13" s="92"/>
      <c r="G13" s="92"/>
      <c r="H13" s="93"/>
    </row>
    <row r="14" spans="1:27" ht="15" customHeight="1" x14ac:dyDescent="0.15">
      <c r="A14" s="80"/>
      <c r="B14" s="80"/>
      <c r="C14" s="94"/>
      <c r="D14" s="95"/>
      <c r="E14" s="95"/>
      <c r="F14" s="95"/>
      <c r="G14" s="95"/>
      <c r="H14" s="95"/>
      <c r="I14" s="96"/>
      <c r="J14" s="96"/>
      <c r="K14" s="96"/>
      <c r="L14" s="96"/>
      <c r="M14" s="96"/>
      <c r="N14" s="96"/>
      <c r="O14" s="96"/>
      <c r="P14" s="96"/>
      <c r="Q14" s="96"/>
      <c r="R14" s="96"/>
      <c r="S14" s="96"/>
      <c r="T14" s="96"/>
      <c r="U14" s="96"/>
      <c r="V14" s="96"/>
      <c r="W14" s="96"/>
      <c r="X14" s="96"/>
      <c r="Y14" s="96"/>
      <c r="Z14" s="97"/>
    </row>
    <row r="15" spans="1:27" ht="15.75" hidden="1" customHeight="1" x14ac:dyDescent="0.15">
      <c r="A15" s="80"/>
      <c r="B15" s="80"/>
      <c r="C15" s="98"/>
      <c r="D15" s="99"/>
      <c r="E15" s="100"/>
      <c r="F15" s="100"/>
      <c r="G15" s="100"/>
      <c r="H15" s="100"/>
      <c r="I15" s="101"/>
      <c r="J15" s="102"/>
      <c r="K15" s="102"/>
      <c r="L15" s="102"/>
      <c r="M15" s="102"/>
      <c r="N15" s="102"/>
      <c r="O15" s="102"/>
      <c r="P15" s="102"/>
      <c r="Q15" s="102"/>
      <c r="R15" s="102"/>
      <c r="S15" s="102"/>
      <c r="T15" s="102"/>
      <c r="U15" s="102"/>
      <c r="V15" s="102"/>
      <c r="W15" s="102"/>
      <c r="X15" s="102"/>
      <c r="Y15" s="102"/>
      <c r="Z15" s="103"/>
    </row>
    <row r="16" spans="1:27" ht="15.75" hidden="1" customHeight="1" x14ac:dyDescent="0.15">
      <c r="A16" s="80"/>
      <c r="B16" s="80"/>
      <c r="C16" s="98"/>
      <c r="D16" s="99"/>
      <c r="E16" s="104"/>
      <c r="F16" s="104"/>
      <c r="G16" s="104"/>
      <c r="H16" s="104"/>
      <c r="I16" s="101"/>
      <c r="J16" s="105"/>
      <c r="K16" s="105"/>
      <c r="L16" s="105"/>
      <c r="M16" s="105"/>
      <c r="N16" s="105"/>
      <c r="O16" s="105"/>
      <c r="P16" s="105"/>
      <c r="Q16" s="105"/>
      <c r="R16" s="105"/>
      <c r="S16" s="105"/>
      <c r="T16" s="105"/>
      <c r="U16" s="105"/>
      <c r="V16" s="105"/>
      <c r="W16" s="105"/>
      <c r="X16" s="105"/>
      <c r="Y16" s="105"/>
      <c r="Z16" s="103"/>
    </row>
    <row r="17" spans="1:26" ht="15.75" hidden="1" customHeight="1" x14ac:dyDescent="0.15">
      <c r="A17" s="80"/>
      <c r="B17" s="80"/>
      <c r="C17" s="98"/>
      <c r="D17" s="99"/>
      <c r="E17" s="104"/>
      <c r="F17" s="104"/>
      <c r="G17" s="104"/>
      <c r="H17" s="104"/>
      <c r="I17" s="101"/>
      <c r="J17" s="105"/>
      <c r="K17" s="105"/>
      <c r="L17" s="105"/>
      <c r="M17" s="105"/>
      <c r="N17" s="105"/>
      <c r="O17" s="105"/>
      <c r="P17" s="105"/>
      <c r="Q17" s="105"/>
      <c r="R17" s="105"/>
      <c r="S17" s="105"/>
      <c r="T17" s="105"/>
      <c r="U17" s="105"/>
      <c r="V17" s="105"/>
      <c r="W17" s="105"/>
      <c r="X17" s="105"/>
      <c r="Y17" s="105"/>
      <c r="Z17" s="103"/>
    </row>
    <row r="18" spans="1:26" ht="15.75" hidden="1" customHeight="1" x14ac:dyDescent="0.15">
      <c r="A18" s="80"/>
      <c r="B18" s="80"/>
      <c r="C18" s="98"/>
      <c r="D18" s="99"/>
      <c r="E18" s="104"/>
      <c r="F18" s="104"/>
      <c r="G18" s="104"/>
      <c r="H18" s="104"/>
      <c r="I18" s="101"/>
      <c r="J18" s="105"/>
      <c r="K18" s="105"/>
      <c r="L18" s="105"/>
      <c r="M18" s="105"/>
      <c r="N18" s="105"/>
      <c r="O18" s="105"/>
      <c r="P18" s="105"/>
      <c r="Q18" s="105"/>
      <c r="R18" s="105"/>
      <c r="S18" s="105"/>
      <c r="T18" s="105"/>
      <c r="U18" s="105"/>
      <c r="V18" s="105"/>
      <c r="W18" s="105"/>
      <c r="X18" s="105"/>
      <c r="Y18" s="105"/>
      <c r="Z18" s="103"/>
    </row>
    <row r="19" spans="1:26" ht="15.75" hidden="1" customHeight="1" x14ac:dyDescent="0.15">
      <c r="A19" s="80"/>
      <c r="B19" s="80"/>
      <c r="C19" s="98"/>
      <c r="D19" s="99"/>
      <c r="E19" s="104"/>
      <c r="F19" s="104"/>
      <c r="G19" s="104"/>
      <c r="H19" s="104"/>
      <c r="I19" s="101"/>
      <c r="J19" s="105"/>
      <c r="K19" s="105"/>
      <c r="L19" s="105"/>
      <c r="M19" s="105"/>
      <c r="N19" s="105"/>
      <c r="O19" s="105"/>
      <c r="P19" s="105"/>
      <c r="Q19" s="105"/>
      <c r="R19" s="105"/>
      <c r="S19" s="105"/>
      <c r="T19" s="105"/>
      <c r="U19" s="105"/>
      <c r="V19" s="105"/>
      <c r="W19" s="105"/>
      <c r="X19" s="105"/>
      <c r="Y19" s="105"/>
      <c r="Z19" s="103"/>
    </row>
    <row r="20" spans="1:26" ht="20.100000000000001" customHeight="1" x14ac:dyDescent="0.15">
      <c r="A20" s="80">
        <f>IFERROR(IF(TRIM($I20)="",1001,0),3)</f>
        <v>1001</v>
      </c>
      <c r="B20" s="80"/>
      <c r="C20" s="98"/>
      <c r="D20" s="99">
        <v>1</v>
      </c>
      <c r="E20" s="75" t="s">
        <v>0</v>
      </c>
      <c r="I20" s="60"/>
      <c r="J20" s="61"/>
      <c r="K20" s="61"/>
      <c r="L20" s="61"/>
      <c r="M20" s="61"/>
      <c r="N20" s="104"/>
      <c r="O20" s="104"/>
      <c r="P20" s="104"/>
      <c r="Q20" s="104"/>
      <c r="R20" s="104"/>
      <c r="S20" s="104"/>
      <c r="T20" s="104"/>
      <c r="U20" s="104"/>
      <c r="V20" s="104"/>
      <c r="W20" s="104"/>
      <c r="X20" s="104"/>
      <c r="Y20" s="104"/>
      <c r="Z20" s="103"/>
    </row>
    <row r="21" spans="1:26" ht="20.100000000000001" customHeight="1" x14ac:dyDescent="0.15">
      <c r="A21" s="80"/>
      <c r="B21" s="80"/>
      <c r="C21" s="98"/>
      <c r="D21" s="99"/>
      <c r="E21" s="104"/>
      <c r="F21" s="104"/>
      <c r="G21" s="104"/>
      <c r="H21" s="104"/>
      <c r="I21" s="101"/>
      <c r="J21" s="106" t="s">
        <v>111</v>
      </c>
      <c r="K21" s="105"/>
      <c r="L21" s="105"/>
      <c r="M21" s="105"/>
      <c r="N21" s="105"/>
      <c r="O21" s="105"/>
      <c r="P21" s="105"/>
      <c r="Q21" s="105"/>
      <c r="R21" s="105"/>
      <c r="S21" s="105"/>
      <c r="T21" s="105"/>
      <c r="U21" s="105"/>
      <c r="V21" s="105"/>
      <c r="W21" s="105"/>
      <c r="X21" s="105"/>
      <c r="Y21" s="105"/>
      <c r="Z21" s="103"/>
    </row>
    <row r="22" spans="1:26" ht="20.100000000000001" customHeight="1" x14ac:dyDescent="0.15">
      <c r="A22" s="80">
        <f>IFERROR(IF(AND(TRIM($I22)&lt;&gt;"", OR(ISERROR(FIND("@"&amp;LEFT($I22,3)&amp;"@", 都道府県3))=FALSE, ISERROR(FIND("@"&amp;LEFT($I22,4)&amp;"@",都道府県4))=FALSE))=FALSE,1001,0),3)</f>
        <v>1001</v>
      </c>
      <c r="B22" s="80"/>
      <c r="C22" s="98"/>
      <c r="D22" s="99">
        <v>2</v>
      </c>
      <c r="E22" s="75" t="s">
        <v>78</v>
      </c>
      <c r="I22" s="62"/>
      <c r="J22" s="62"/>
      <c r="K22" s="62"/>
      <c r="L22" s="62"/>
      <c r="M22" s="62"/>
      <c r="N22" s="62"/>
      <c r="O22" s="62"/>
      <c r="P22" s="62"/>
      <c r="Q22" s="63"/>
      <c r="R22" s="62"/>
      <c r="S22" s="62"/>
      <c r="T22" s="62"/>
      <c r="U22" s="62"/>
      <c r="V22" s="62"/>
      <c r="W22" s="62"/>
      <c r="X22" s="62"/>
      <c r="Y22" s="62"/>
      <c r="Z22" s="103"/>
    </row>
    <row r="23" spans="1:26" ht="20.100000000000001" customHeight="1" x14ac:dyDescent="0.15">
      <c r="A23" s="80"/>
      <c r="B23" s="80"/>
      <c r="C23" s="98"/>
      <c r="D23" s="99"/>
      <c r="E23" s="104"/>
      <c r="F23" s="104"/>
      <c r="G23" s="104"/>
      <c r="H23" s="104"/>
      <c r="I23" s="101"/>
      <c r="J23" s="106" t="s">
        <v>7</v>
      </c>
      <c r="K23" s="105"/>
      <c r="L23" s="105"/>
      <c r="M23" s="105"/>
      <c r="N23" s="105"/>
      <c r="O23" s="105"/>
      <c r="P23" s="105"/>
      <c r="Q23" s="105"/>
      <c r="R23" s="105"/>
      <c r="S23" s="105"/>
      <c r="T23" s="105"/>
      <c r="U23" s="105"/>
      <c r="V23" s="105"/>
      <c r="W23" s="105"/>
      <c r="X23" s="105"/>
      <c r="Y23" s="105"/>
      <c r="Z23" s="103"/>
    </row>
    <row r="24" spans="1:26" ht="20.100000000000001" customHeight="1" x14ac:dyDescent="0.15">
      <c r="A24" s="80">
        <f>IFERROR(IF(TRIM($I24)="",1001,0),3)</f>
        <v>1001</v>
      </c>
      <c r="B24" s="80"/>
      <c r="C24" s="98"/>
      <c r="D24" s="99">
        <v>3</v>
      </c>
      <c r="E24" s="75" t="s">
        <v>93</v>
      </c>
      <c r="I24" s="43"/>
      <c r="J24" s="43"/>
      <c r="K24" s="43"/>
      <c r="L24" s="43"/>
      <c r="M24" s="43"/>
      <c r="N24" s="43"/>
      <c r="O24" s="43"/>
      <c r="P24" s="43"/>
      <c r="Q24" s="64"/>
      <c r="R24" s="43"/>
      <c r="S24" s="43"/>
      <c r="T24" s="43"/>
      <c r="U24" s="43"/>
      <c r="V24" s="43"/>
      <c r="W24" s="43"/>
      <c r="X24" s="43"/>
      <c r="Y24" s="43"/>
      <c r="Z24" s="103"/>
    </row>
    <row r="25" spans="1:26" ht="20.100000000000001" customHeight="1" x14ac:dyDescent="0.15">
      <c r="A25" s="80"/>
      <c r="B25" s="80"/>
      <c r="C25" s="107"/>
      <c r="D25" s="104"/>
      <c r="E25" s="104"/>
      <c r="F25" s="104"/>
      <c r="G25" s="104"/>
      <c r="H25" s="104"/>
      <c r="I25" s="101"/>
      <c r="J25" s="106" t="s">
        <v>106</v>
      </c>
      <c r="K25" s="105"/>
      <c r="L25" s="105"/>
      <c r="M25" s="105"/>
      <c r="N25" s="105"/>
      <c r="O25" s="105"/>
      <c r="P25" s="105"/>
      <c r="Q25" s="105"/>
      <c r="R25" s="105"/>
      <c r="S25" s="105"/>
      <c r="T25" s="105"/>
      <c r="U25" s="105"/>
      <c r="V25" s="105"/>
      <c r="W25" s="105"/>
      <c r="X25" s="105"/>
      <c r="Y25" s="105"/>
      <c r="Z25" s="103"/>
    </row>
    <row r="26" spans="1:26" ht="20.100000000000001" customHeight="1" x14ac:dyDescent="0.15">
      <c r="A26" s="80">
        <f>IFERROR(IF(TRIM($I26)="",1001,0),3)</f>
        <v>1001</v>
      </c>
      <c r="B26" s="80"/>
      <c r="C26" s="98"/>
      <c r="D26" s="99">
        <v>4</v>
      </c>
      <c r="E26" s="75" t="s">
        <v>1</v>
      </c>
      <c r="I26" s="43"/>
      <c r="J26" s="43"/>
      <c r="K26" s="43"/>
      <c r="L26" s="43"/>
      <c r="M26" s="43"/>
      <c r="N26" s="43"/>
      <c r="O26" s="43"/>
      <c r="P26" s="43"/>
      <c r="Q26" s="64"/>
      <c r="R26" s="43"/>
      <c r="S26" s="43"/>
      <c r="T26" s="43"/>
      <c r="U26" s="43"/>
      <c r="V26" s="43"/>
      <c r="W26" s="43"/>
      <c r="X26" s="43"/>
      <c r="Y26" s="43"/>
      <c r="Z26" s="103"/>
    </row>
    <row r="27" spans="1:26" ht="20.100000000000001" customHeight="1" x14ac:dyDescent="0.15">
      <c r="A27" s="80"/>
      <c r="B27" s="80"/>
      <c r="C27" s="107"/>
      <c r="D27" s="104"/>
      <c r="E27" s="104"/>
      <c r="F27" s="104"/>
      <c r="G27" s="104"/>
      <c r="H27" s="104"/>
      <c r="I27" s="101"/>
      <c r="J27" s="106" t="s">
        <v>107</v>
      </c>
      <c r="K27" s="105"/>
      <c r="L27" s="105"/>
      <c r="M27" s="105"/>
      <c r="N27" s="105"/>
      <c r="O27" s="105"/>
      <c r="P27" s="105"/>
      <c r="Q27" s="108"/>
      <c r="R27" s="105"/>
      <c r="S27" s="105"/>
      <c r="T27" s="105"/>
      <c r="U27" s="105"/>
      <c r="V27" s="105"/>
      <c r="W27" s="105"/>
      <c r="X27" s="105"/>
      <c r="Y27" s="105"/>
      <c r="Z27" s="109"/>
    </row>
    <row r="28" spans="1:26" ht="20.100000000000001" customHeight="1" x14ac:dyDescent="0.15">
      <c r="A28" s="80">
        <f>IFERROR(IF(TRIM($I28)="",1001,0),3)</f>
        <v>1001</v>
      </c>
      <c r="B28" s="80"/>
      <c r="C28" s="98"/>
      <c r="D28" s="99">
        <v>5</v>
      </c>
      <c r="E28" s="75" t="s">
        <v>8</v>
      </c>
      <c r="I28" s="43"/>
      <c r="J28" s="43"/>
      <c r="K28" s="43"/>
      <c r="L28" s="43"/>
      <c r="M28" s="43"/>
      <c r="N28" s="43"/>
      <c r="O28" s="43"/>
      <c r="P28" s="43"/>
      <c r="Q28" s="43"/>
      <c r="R28" s="43"/>
      <c r="S28" s="43"/>
      <c r="T28" s="43"/>
      <c r="U28" s="43"/>
      <c r="V28" s="43"/>
      <c r="W28" s="43"/>
      <c r="X28" s="43"/>
      <c r="Y28" s="43"/>
      <c r="Z28" s="103"/>
    </row>
    <row r="29" spans="1:26" ht="20.100000000000001" customHeight="1" x14ac:dyDescent="0.15">
      <c r="A29" s="80"/>
      <c r="B29" s="80"/>
      <c r="C29" s="107"/>
      <c r="D29" s="104"/>
      <c r="E29" s="104"/>
      <c r="F29" s="104"/>
      <c r="G29" s="104"/>
      <c r="H29" s="104"/>
      <c r="I29" s="101"/>
      <c r="J29" s="106" t="s">
        <v>100</v>
      </c>
      <c r="K29" s="105"/>
      <c r="L29" s="105"/>
      <c r="M29" s="105"/>
      <c r="N29" s="105"/>
      <c r="O29" s="105"/>
      <c r="P29" s="105"/>
      <c r="Q29" s="105"/>
      <c r="R29" s="105"/>
      <c r="S29" s="105"/>
      <c r="T29" s="105"/>
      <c r="U29" s="105"/>
      <c r="V29" s="105"/>
      <c r="W29" s="105"/>
      <c r="X29" s="105"/>
      <c r="Y29" s="105"/>
      <c r="Z29" s="109"/>
    </row>
    <row r="30" spans="1:26" ht="20.100000000000001" customHeight="1" x14ac:dyDescent="0.15">
      <c r="A30" s="80">
        <f>IFERROR(IF(OR(TRIM($I30)="", NOT(OR(IFERROR(SEARCH(" ",$I30),0)&gt;0, IFERROR(SEARCH("　",$I30),0)&gt;0))),1001,0),3)</f>
        <v>1001</v>
      </c>
      <c r="B30" s="80"/>
      <c r="C30" s="98"/>
      <c r="D30" s="99">
        <v>6</v>
      </c>
      <c r="E30" s="75" t="s">
        <v>94</v>
      </c>
      <c r="I30" s="43"/>
      <c r="J30" s="43"/>
      <c r="K30" s="43"/>
      <c r="L30" s="43"/>
      <c r="M30" s="43"/>
      <c r="N30" s="43"/>
      <c r="O30" s="43"/>
      <c r="P30" s="43"/>
      <c r="Q30" s="43"/>
      <c r="R30" s="43"/>
      <c r="S30" s="43"/>
      <c r="T30" s="43"/>
      <c r="U30" s="43"/>
      <c r="V30" s="43"/>
      <c r="W30" s="43"/>
      <c r="X30" s="43"/>
      <c r="Y30" s="43"/>
      <c r="Z30" s="103"/>
    </row>
    <row r="31" spans="1:26" ht="20.100000000000001" customHeight="1" x14ac:dyDescent="0.15">
      <c r="A31" s="80"/>
      <c r="B31" s="80"/>
      <c r="C31" s="107"/>
      <c r="D31" s="104"/>
      <c r="E31" s="104"/>
      <c r="F31" s="104"/>
      <c r="G31" s="104"/>
      <c r="H31" s="104"/>
      <c r="I31" s="110"/>
      <c r="J31" s="106" t="s">
        <v>90</v>
      </c>
      <c r="K31" s="106"/>
      <c r="L31" s="106"/>
      <c r="M31" s="106"/>
      <c r="N31" s="106"/>
      <c r="O31" s="106"/>
      <c r="P31" s="106"/>
      <c r="Q31" s="106"/>
      <c r="R31" s="106"/>
      <c r="S31" s="106"/>
      <c r="T31" s="106"/>
      <c r="U31" s="106"/>
      <c r="V31" s="106"/>
      <c r="W31" s="106"/>
      <c r="X31" s="106"/>
      <c r="Y31" s="106"/>
      <c r="Z31" s="109"/>
    </row>
    <row r="32" spans="1:26" ht="20.100000000000001" customHeight="1" x14ac:dyDescent="0.15">
      <c r="A32" s="80">
        <f>IFERROR(IF(OR(TRIM($I32)="", NOT(OR(IFERROR(SEARCH(" ",$I32),0)&gt;0, IFERROR(SEARCH("　",$I32),0)&gt;0))),1001,0),3)</f>
        <v>1001</v>
      </c>
      <c r="B32" s="80"/>
      <c r="C32" s="98"/>
      <c r="D32" s="99">
        <v>7</v>
      </c>
      <c r="E32" s="75" t="s">
        <v>2</v>
      </c>
      <c r="I32" s="43"/>
      <c r="J32" s="43"/>
      <c r="K32" s="43"/>
      <c r="L32" s="43"/>
      <c r="M32" s="43"/>
      <c r="N32" s="43"/>
      <c r="O32" s="43"/>
      <c r="P32" s="43"/>
      <c r="Q32" s="43"/>
      <c r="R32" s="43"/>
      <c r="S32" s="43"/>
      <c r="T32" s="43"/>
      <c r="U32" s="43"/>
      <c r="V32" s="43"/>
      <c r="W32" s="43"/>
      <c r="X32" s="43"/>
      <c r="Y32" s="43"/>
      <c r="Z32" s="103"/>
    </row>
    <row r="33" spans="1:27" ht="20.100000000000001" customHeight="1" x14ac:dyDescent="0.15">
      <c r="A33" s="80"/>
      <c r="B33" s="80"/>
      <c r="C33" s="107"/>
      <c r="D33" s="104"/>
      <c r="E33" s="104"/>
      <c r="F33" s="104"/>
      <c r="G33" s="104"/>
      <c r="H33" s="104"/>
      <c r="I33" s="110"/>
      <c r="J33" s="106" t="s">
        <v>5</v>
      </c>
      <c r="K33" s="106"/>
      <c r="L33" s="106"/>
      <c r="M33" s="106"/>
      <c r="N33" s="106"/>
      <c r="O33" s="106"/>
      <c r="P33" s="106"/>
      <c r="Q33" s="106"/>
      <c r="R33" s="106"/>
      <c r="S33" s="106"/>
      <c r="T33" s="106"/>
      <c r="U33" s="106"/>
      <c r="V33" s="106"/>
      <c r="W33" s="106"/>
      <c r="X33" s="106"/>
      <c r="Y33" s="106"/>
      <c r="Z33" s="103"/>
    </row>
    <row r="34" spans="1:27" ht="20.100000000000001" customHeight="1" x14ac:dyDescent="0.15">
      <c r="A34" s="80">
        <f>IFERROR(IF(NOT(AND(TRIM($I34)&lt;&gt;"",ISNUMBER(VALUE(SUBSTITUTE($I34,"-",""))), IFERROR(SEARCH("-",$I34),0)&gt;0)),1001,0),3)</f>
        <v>1001</v>
      </c>
      <c r="B34" s="80"/>
      <c r="C34" s="98"/>
      <c r="D34" s="99">
        <v>8</v>
      </c>
      <c r="E34" s="75" t="s">
        <v>3</v>
      </c>
      <c r="I34" s="43"/>
      <c r="J34" s="43"/>
      <c r="K34" s="43"/>
      <c r="L34" s="43"/>
      <c r="M34" s="43"/>
      <c r="O34" s="111" t="s">
        <v>73</v>
      </c>
      <c r="P34" s="1"/>
      <c r="Q34" s="75" t="s">
        <v>74</v>
      </c>
      <c r="Y34" s="105"/>
      <c r="Z34" s="103"/>
    </row>
    <row r="35" spans="1:27" ht="20.100000000000001" customHeight="1" x14ac:dyDescent="0.15">
      <c r="A35" s="80"/>
      <c r="B35" s="80"/>
      <c r="C35" s="107"/>
      <c r="D35" s="104"/>
      <c r="E35" s="104"/>
      <c r="F35" s="104"/>
      <c r="G35" s="104"/>
      <c r="H35" s="104"/>
      <c r="I35" s="101"/>
      <c r="J35" s="106" t="s">
        <v>91</v>
      </c>
      <c r="K35" s="105"/>
      <c r="L35" s="105"/>
      <c r="M35" s="105"/>
      <c r="N35" s="105"/>
      <c r="O35" s="105"/>
      <c r="P35" s="105"/>
      <c r="Q35" s="105"/>
      <c r="R35" s="105"/>
      <c r="S35" s="105"/>
      <c r="T35" s="105"/>
      <c r="U35" s="105"/>
      <c r="V35" s="105"/>
      <c r="W35" s="105"/>
      <c r="X35" s="105"/>
      <c r="Y35" s="105"/>
      <c r="Z35" s="103"/>
    </row>
    <row r="36" spans="1:27" ht="20.100000000000001" customHeight="1" x14ac:dyDescent="0.15">
      <c r="A36" s="80">
        <f>IFERROR(IF(NOT(OR($I36="0", AND(TRIM($I36)&lt;&gt;"",ISNUMBER(VALUE(SUBSTITUTE($I36,"-",""))),IFERROR(SEARCH("-",$I36),0)&gt;0))),1001,0),3)</f>
        <v>1001</v>
      </c>
      <c r="B36" s="80"/>
      <c r="C36" s="98"/>
      <c r="D36" s="99">
        <v>9</v>
      </c>
      <c r="E36" s="75" t="s">
        <v>4</v>
      </c>
      <c r="I36" s="43"/>
      <c r="J36" s="43"/>
      <c r="K36" s="43"/>
      <c r="L36" s="43"/>
      <c r="M36" s="43"/>
      <c r="N36" s="105"/>
      <c r="O36" s="105"/>
      <c r="P36" s="105"/>
      <c r="Q36" s="105"/>
      <c r="R36" s="105"/>
      <c r="S36" s="105"/>
      <c r="T36" s="105"/>
      <c r="U36" s="105"/>
      <c r="V36" s="105"/>
      <c r="W36" s="105"/>
      <c r="X36" s="105"/>
      <c r="Y36" s="105"/>
      <c r="Z36" s="103"/>
    </row>
    <row r="37" spans="1:27" ht="20.100000000000001" customHeight="1" x14ac:dyDescent="0.15">
      <c r="A37" s="80"/>
      <c r="B37" s="80"/>
      <c r="C37" s="107"/>
      <c r="D37" s="104"/>
      <c r="E37" s="104"/>
      <c r="F37" s="104"/>
      <c r="G37" s="104"/>
      <c r="H37" s="104"/>
      <c r="I37" s="101"/>
      <c r="J37" s="106" t="s">
        <v>232</v>
      </c>
      <c r="K37" s="105"/>
      <c r="L37" s="105"/>
      <c r="M37" s="105"/>
      <c r="N37" s="105"/>
      <c r="O37" s="105"/>
      <c r="P37" s="105"/>
      <c r="Q37" s="105"/>
      <c r="R37" s="105"/>
      <c r="S37" s="105"/>
      <c r="T37" s="105"/>
      <c r="U37" s="105"/>
      <c r="V37" s="105"/>
      <c r="W37" s="105"/>
      <c r="X37" s="105"/>
      <c r="Y37" s="105"/>
      <c r="Z37" s="103"/>
    </row>
    <row r="38" spans="1:27" ht="20.100000000000001" customHeight="1" x14ac:dyDescent="0.15">
      <c r="A38" s="80">
        <f>IFERROR(IF(AND(TRIM($I38)&lt;&gt;"", NOT(IFERROR(SEARCH("@",$I38),0)&gt;0)),1001,0),3)</f>
        <v>0</v>
      </c>
      <c r="B38" s="80"/>
      <c r="C38" s="107"/>
      <c r="D38" s="99">
        <v>10</v>
      </c>
      <c r="E38" s="75" t="s">
        <v>79</v>
      </c>
      <c r="I38" s="43"/>
      <c r="J38" s="43"/>
      <c r="K38" s="43"/>
      <c r="L38" s="43"/>
      <c r="M38" s="43"/>
      <c r="N38" s="43"/>
      <c r="O38" s="43"/>
      <c r="P38" s="43"/>
      <c r="Q38" s="44"/>
      <c r="R38" s="43"/>
      <c r="S38" s="43"/>
      <c r="T38" s="43"/>
      <c r="U38" s="43"/>
      <c r="V38" s="43"/>
      <c r="W38" s="43"/>
      <c r="X38" s="43"/>
      <c r="Y38" s="43"/>
      <c r="Z38" s="103"/>
    </row>
    <row r="39" spans="1:27" ht="20.100000000000001" customHeight="1" x14ac:dyDescent="0.15">
      <c r="A39" s="80"/>
      <c r="B39" s="80"/>
      <c r="C39" s="107"/>
      <c r="D39" s="99"/>
      <c r="I39" s="101"/>
      <c r="J39" s="112" t="s">
        <v>109</v>
      </c>
      <c r="K39" s="113"/>
      <c r="L39" s="106"/>
      <c r="M39" s="106"/>
      <c r="N39" s="106"/>
      <c r="O39" s="106"/>
      <c r="P39" s="106"/>
      <c r="Q39" s="114"/>
      <c r="R39" s="106"/>
      <c r="S39" s="106"/>
      <c r="T39" s="106"/>
      <c r="U39" s="106"/>
      <c r="V39" s="106"/>
      <c r="W39" s="106"/>
      <c r="X39" s="106"/>
      <c r="Y39" s="106"/>
      <c r="Z39" s="104"/>
      <c r="AA39" s="115"/>
    </row>
    <row r="40" spans="1:27" ht="20.100000000000001" customHeight="1" x14ac:dyDescent="0.15">
      <c r="A40" s="80">
        <f>IFERROR(IF(AND($I40&lt;&gt;"一致する", $I40&lt;&gt;"一致しない"),1001,0),3)</f>
        <v>0</v>
      </c>
      <c r="B40" s="80"/>
      <c r="C40" s="98"/>
      <c r="D40" s="99">
        <v>11</v>
      </c>
      <c r="E40" s="75" t="s">
        <v>64</v>
      </c>
      <c r="I40" s="43" t="s">
        <v>69</v>
      </c>
      <c r="J40" s="43"/>
      <c r="K40" s="43"/>
      <c r="L40" s="43"/>
      <c r="M40" s="43"/>
      <c r="N40" s="104"/>
      <c r="O40" s="104"/>
      <c r="P40" s="104"/>
      <c r="Q40" s="104"/>
      <c r="R40" s="104"/>
      <c r="S40" s="104"/>
      <c r="T40" s="104"/>
      <c r="U40" s="104"/>
      <c r="V40" s="104"/>
      <c r="W40" s="104"/>
      <c r="X40" s="104"/>
      <c r="Y40" s="104"/>
      <c r="Z40" s="103"/>
      <c r="AA40" s="104"/>
    </row>
    <row r="41" spans="1:27" ht="20.100000000000001" customHeight="1" x14ac:dyDescent="0.15">
      <c r="A41" s="80"/>
      <c r="B41" s="80"/>
      <c r="C41" s="107"/>
      <c r="D41" s="104"/>
      <c r="E41" s="104"/>
      <c r="F41" s="104"/>
      <c r="G41" s="104"/>
      <c r="H41" s="104"/>
      <c r="I41" s="110"/>
      <c r="J41" s="116" t="s">
        <v>102</v>
      </c>
      <c r="K41" s="106"/>
      <c r="L41" s="106"/>
      <c r="M41" s="106"/>
      <c r="N41" s="106"/>
      <c r="O41" s="106"/>
      <c r="P41" s="106"/>
      <c r="Q41" s="106"/>
      <c r="R41" s="106"/>
      <c r="S41" s="106"/>
      <c r="T41" s="106"/>
      <c r="U41" s="106"/>
      <c r="V41" s="106"/>
      <c r="W41" s="106"/>
      <c r="X41" s="106"/>
      <c r="Y41" s="106"/>
      <c r="Z41" s="117"/>
      <c r="AA41" s="104"/>
    </row>
    <row r="42" spans="1:27" ht="20.100000000000001" customHeight="1" x14ac:dyDescent="0.15">
      <c r="A42" s="80"/>
      <c r="B42" s="80"/>
      <c r="C42" s="107"/>
      <c r="D42" s="104"/>
      <c r="E42" s="104"/>
      <c r="F42" s="104"/>
      <c r="G42" s="104"/>
      <c r="H42" s="104"/>
      <c r="I42" s="110"/>
      <c r="J42" s="116"/>
      <c r="K42" s="106"/>
      <c r="L42" s="106"/>
      <c r="M42" s="106"/>
      <c r="N42" s="106"/>
      <c r="O42" s="106"/>
      <c r="P42" s="106"/>
      <c r="Q42" s="106"/>
      <c r="R42" s="106"/>
      <c r="S42" s="106"/>
      <c r="T42" s="106"/>
      <c r="U42" s="106"/>
      <c r="V42" s="106"/>
      <c r="W42" s="106"/>
      <c r="X42" s="106"/>
      <c r="Y42" s="106"/>
      <c r="Z42" s="117"/>
      <c r="AA42" s="104"/>
    </row>
    <row r="43" spans="1:27" ht="30" customHeight="1" x14ac:dyDescent="0.15">
      <c r="A43" s="118"/>
      <c r="B43" s="80"/>
      <c r="C43" s="94"/>
      <c r="D43" s="119" t="s">
        <v>199</v>
      </c>
      <c r="E43" s="119"/>
      <c r="F43" s="119"/>
      <c r="G43" s="119"/>
      <c r="H43" s="119"/>
      <c r="I43" s="119"/>
      <c r="J43" s="119"/>
      <c r="K43" s="119"/>
      <c r="L43" s="119"/>
      <c r="M43" s="119"/>
      <c r="N43" s="119"/>
      <c r="O43" s="119"/>
      <c r="P43" s="119"/>
      <c r="Q43" s="119"/>
      <c r="R43" s="119"/>
      <c r="S43" s="119"/>
      <c r="T43" s="119"/>
      <c r="U43" s="119"/>
      <c r="V43" s="119"/>
      <c r="W43" s="119"/>
      <c r="X43" s="119"/>
      <c r="Y43" s="119"/>
      <c r="Z43" s="120"/>
    </row>
    <row r="44" spans="1:27" ht="20.100000000000001" customHeight="1" x14ac:dyDescent="0.15">
      <c r="A44" s="80"/>
      <c r="B44" s="80"/>
      <c r="C44" s="98"/>
      <c r="D44" s="99">
        <v>12</v>
      </c>
      <c r="E44" s="75" t="s">
        <v>195</v>
      </c>
      <c r="I44" s="60"/>
      <c r="J44" s="61"/>
      <c r="K44" s="61"/>
      <c r="L44" s="61"/>
      <c r="M44" s="61"/>
      <c r="N44" s="104"/>
      <c r="O44" s="104"/>
      <c r="P44" s="104"/>
      <c r="Q44" s="104"/>
      <c r="R44" s="104"/>
      <c r="S44" s="104"/>
      <c r="T44" s="104"/>
      <c r="U44" s="104"/>
      <c r="V44" s="104"/>
      <c r="W44" s="104"/>
      <c r="X44" s="104"/>
      <c r="Y44" s="104"/>
      <c r="Z44" s="103"/>
    </row>
    <row r="45" spans="1:27" ht="20.100000000000001" customHeight="1" x14ac:dyDescent="0.15">
      <c r="A45" s="80"/>
      <c r="B45" s="80"/>
      <c r="C45" s="98"/>
      <c r="D45" s="104"/>
      <c r="E45" s="104"/>
      <c r="F45" s="104"/>
      <c r="G45" s="104"/>
      <c r="H45" s="104"/>
      <c r="I45" s="101"/>
      <c r="J45" s="106" t="s">
        <v>111</v>
      </c>
      <c r="K45" s="105"/>
      <c r="L45" s="105"/>
      <c r="M45" s="105"/>
      <c r="N45" s="105"/>
      <c r="O45" s="105"/>
      <c r="P45" s="105"/>
      <c r="Q45" s="105"/>
      <c r="R45" s="105"/>
      <c r="S45" s="105"/>
      <c r="T45" s="105"/>
      <c r="U45" s="105"/>
      <c r="V45" s="105"/>
      <c r="W45" s="105"/>
      <c r="X45" s="105"/>
      <c r="Y45" s="105"/>
      <c r="Z45" s="103"/>
    </row>
    <row r="46" spans="1:27" ht="20.100000000000001" customHeight="1" x14ac:dyDescent="0.15">
      <c r="A46" s="80">
        <f>IFERROR(IF(AND(TRIM($I46)&lt;&gt;"", AND(OR(ISERROR(FIND("@"&amp;LEFT($I46,3)&amp;"@", 都道府県3))=FALSE, ISERROR(FIND("@"&amp;LEFT($I46,4)&amp;"@",都道府県4))=FALSE))=FALSE),1001,0),3)</f>
        <v>0</v>
      </c>
      <c r="B46" s="80"/>
      <c r="C46" s="98"/>
      <c r="D46" s="99">
        <v>13</v>
      </c>
      <c r="E46" s="75" t="s">
        <v>196</v>
      </c>
      <c r="I46" s="62"/>
      <c r="J46" s="62"/>
      <c r="K46" s="62"/>
      <c r="L46" s="62"/>
      <c r="M46" s="62"/>
      <c r="N46" s="62"/>
      <c r="O46" s="62"/>
      <c r="P46" s="62"/>
      <c r="Q46" s="63"/>
      <c r="R46" s="62"/>
      <c r="S46" s="62"/>
      <c r="T46" s="62"/>
      <c r="U46" s="62"/>
      <c r="V46" s="62"/>
      <c r="W46" s="62"/>
      <c r="X46" s="62"/>
      <c r="Y46" s="62"/>
      <c r="Z46" s="103"/>
    </row>
    <row r="47" spans="1:27" ht="20.100000000000001" customHeight="1" x14ac:dyDescent="0.15">
      <c r="A47" s="80"/>
      <c r="B47" s="80"/>
      <c r="C47" s="98"/>
      <c r="D47" s="104"/>
      <c r="E47" s="104"/>
      <c r="F47" s="104"/>
      <c r="G47" s="104"/>
      <c r="H47" s="104"/>
      <c r="I47" s="101"/>
      <c r="J47" s="106" t="s">
        <v>7</v>
      </c>
      <c r="K47" s="105"/>
      <c r="L47" s="105"/>
      <c r="M47" s="105"/>
      <c r="N47" s="105"/>
      <c r="O47" s="105"/>
      <c r="P47" s="105"/>
      <c r="Q47" s="105"/>
      <c r="R47" s="105"/>
      <c r="S47" s="105"/>
      <c r="T47" s="105"/>
      <c r="U47" s="105"/>
      <c r="V47" s="105"/>
      <c r="W47" s="105"/>
      <c r="X47" s="105"/>
      <c r="Y47" s="105"/>
      <c r="Z47" s="103"/>
    </row>
    <row r="48" spans="1:27" ht="20.100000000000001" customHeight="1" x14ac:dyDescent="0.15">
      <c r="A48" s="80">
        <f>IFERROR(IF(AND(TRIM($I48)&lt;&gt;"", NOT(AND(ISNUMBER(VALUE(SUBSTITUTE($I48,"-",""))), IFERROR(SEARCH("-",$I48),0)&gt;0))),1001,0),3)</f>
        <v>0</v>
      </c>
      <c r="B48" s="80"/>
      <c r="C48" s="98"/>
      <c r="D48" s="99">
        <v>14</v>
      </c>
      <c r="E48" s="75" t="s">
        <v>197</v>
      </c>
      <c r="I48" s="43"/>
      <c r="J48" s="43"/>
      <c r="K48" s="43"/>
      <c r="L48" s="43"/>
      <c r="M48" s="43"/>
      <c r="Y48" s="105"/>
      <c r="Z48" s="103"/>
    </row>
    <row r="49" spans="1:26" ht="20.100000000000001" customHeight="1" x14ac:dyDescent="0.15">
      <c r="A49" s="80"/>
      <c r="B49" s="80"/>
      <c r="C49" s="107"/>
      <c r="D49" s="104"/>
      <c r="E49" s="104"/>
      <c r="F49" s="104"/>
      <c r="G49" s="104"/>
      <c r="H49" s="104"/>
      <c r="I49" s="101"/>
      <c r="J49" s="106" t="s">
        <v>91</v>
      </c>
      <c r="K49" s="105"/>
      <c r="L49" s="105"/>
      <c r="M49" s="105"/>
      <c r="N49" s="105"/>
      <c r="O49" s="105"/>
      <c r="P49" s="105"/>
      <c r="Q49" s="105"/>
      <c r="R49" s="105"/>
      <c r="S49" s="105"/>
      <c r="T49" s="105"/>
      <c r="U49" s="105"/>
      <c r="V49" s="105"/>
      <c r="W49" s="105"/>
      <c r="X49" s="105"/>
      <c r="Y49" s="105"/>
      <c r="Z49" s="103"/>
    </row>
    <row r="50" spans="1:26" ht="20.100000000000001" customHeight="1" x14ac:dyDescent="0.15">
      <c r="A50" s="80">
        <f>IFERROR(IF(AND(TRIM($I50)&lt;&gt;"", NOT(AND(ISNUMBER(VALUE(SUBSTITUTE($I50,"-",""))), IFERROR(SEARCH("-",$I50),0)&gt;0))),1001,0),3)</f>
        <v>0</v>
      </c>
      <c r="B50" s="80"/>
      <c r="C50" s="98"/>
      <c r="D50" s="99">
        <v>15</v>
      </c>
      <c r="E50" s="75" t="s">
        <v>198</v>
      </c>
      <c r="I50" s="43"/>
      <c r="J50" s="43"/>
      <c r="K50" s="43"/>
      <c r="L50" s="43"/>
      <c r="M50" s="43"/>
      <c r="N50" s="105"/>
      <c r="O50" s="105"/>
      <c r="P50" s="105"/>
      <c r="Q50" s="105"/>
      <c r="R50" s="105"/>
      <c r="S50" s="105"/>
      <c r="T50" s="105"/>
      <c r="U50" s="105"/>
      <c r="V50" s="105"/>
      <c r="W50" s="105"/>
      <c r="X50" s="105"/>
      <c r="Y50" s="105"/>
      <c r="Z50" s="103"/>
    </row>
    <row r="51" spans="1:26" ht="20.100000000000001" customHeight="1" x14ac:dyDescent="0.15">
      <c r="A51" s="80"/>
      <c r="B51" s="80"/>
      <c r="C51" s="107"/>
      <c r="D51" s="104"/>
      <c r="E51" s="104"/>
      <c r="F51" s="104"/>
      <c r="G51" s="104"/>
      <c r="H51" s="104"/>
      <c r="I51" s="101"/>
      <c r="J51" s="106" t="s">
        <v>91</v>
      </c>
      <c r="K51" s="105"/>
      <c r="L51" s="105"/>
      <c r="M51" s="105"/>
      <c r="N51" s="105"/>
      <c r="O51" s="105"/>
      <c r="P51" s="105"/>
      <c r="Q51" s="105"/>
      <c r="R51" s="105"/>
      <c r="S51" s="105"/>
      <c r="T51" s="105"/>
      <c r="U51" s="105"/>
      <c r="V51" s="105"/>
      <c r="W51" s="105"/>
      <c r="X51" s="105"/>
      <c r="Y51" s="105"/>
      <c r="Z51" s="103"/>
    </row>
    <row r="52" spans="1:26" ht="20.100000000000001" customHeight="1" x14ac:dyDescent="0.15">
      <c r="A52" s="80"/>
      <c r="B52" s="80"/>
      <c r="C52" s="121"/>
      <c r="D52" s="122"/>
      <c r="E52" s="122"/>
      <c r="F52" s="122"/>
      <c r="G52" s="122"/>
      <c r="H52" s="122"/>
      <c r="I52" s="123"/>
      <c r="J52" s="123"/>
      <c r="K52" s="124"/>
      <c r="L52" s="123"/>
      <c r="M52" s="123"/>
      <c r="N52" s="123"/>
      <c r="O52" s="123"/>
      <c r="P52" s="123"/>
      <c r="Q52" s="123"/>
      <c r="R52" s="123"/>
      <c r="S52" s="123"/>
      <c r="T52" s="123"/>
      <c r="U52" s="123"/>
      <c r="V52" s="123"/>
      <c r="W52" s="123"/>
      <c r="X52" s="123"/>
      <c r="Y52" s="123"/>
      <c r="Z52" s="125"/>
    </row>
    <row r="53" spans="1:26" ht="15" customHeight="1" x14ac:dyDescent="0.15">
      <c r="A53" s="80"/>
      <c r="B53" s="80"/>
      <c r="C53" s="104"/>
      <c r="D53" s="104"/>
      <c r="E53" s="104"/>
      <c r="F53" s="104"/>
      <c r="G53" s="104"/>
      <c r="H53" s="104"/>
      <c r="I53" s="126"/>
      <c r="J53" s="127"/>
      <c r="K53" s="127"/>
      <c r="L53" s="127"/>
      <c r="M53" s="127"/>
      <c r="N53" s="127"/>
      <c r="O53" s="127"/>
      <c r="P53" s="127"/>
      <c r="Q53" s="127"/>
      <c r="R53" s="127"/>
      <c r="S53" s="127"/>
      <c r="T53" s="127"/>
      <c r="U53" s="127"/>
      <c r="V53" s="127"/>
      <c r="W53" s="127"/>
      <c r="X53" s="127"/>
      <c r="Y53" s="127"/>
      <c r="Z53" s="104"/>
    </row>
    <row r="54" spans="1:26" ht="15.75" hidden="1" customHeight="1" x14ac:dyDescent="0.15">
      <c r="A54" s="80"/>
      <c r="B54" s="80"/>
      <c r="C54" s="104"/>
      <c r="D54" s="104"/>
      <c r="E54" s="104"/>
      <c r="F54" s="104"/>
      <c r="G54" s="104"/>
      <c r="H54" s="104"/>
      <c r="I54" s="127"/>
      <c r="J54" s="104"/>
      <c r="K54" s="104"/>
      <c r="L54" s="104"/>
      <c r="M54" s="104"/>
      <c r="N54" s="104"/>
      <c r="O54" s="104"/>
      <c r="P54" s="104"/>
      <c r="Q54" s="104"/>
      <c r="R54" s="104"/>
      <c r="S54" s="104"/>
      <c r="T54" s="104"/>
      <c r="U54" s="104"/>
      <c r="V54" s="104"/>
      <c r="W54" s="104"/>
      <c r="X54" s="104"/>
      <c r="Y54" s="104"/>
      <c r="Z54" s="104"/>
    </row>
    <row r="55" spans="1:26" ht="15.75" hidden="1" customHeight="1" x14ac:dyDescent="0.15">
      <c r="A55" s="80"/>
      <c r="B55" s="80"/>
      <c r="C55" s="104"/>
      <c r="D55" s="104"/>
      <c r="E55" s="104"/>
      <c r="F55" s="104"/>
      <c r="G55" s="104"/>
      <c r="H55" s="104"/>
      <c r="I55" s="127"/>
      <c r="J55" s="104"/>
      <c r="K55" s="104"/>
      <c r="L55" s="104"/>
      <c r="M55" s="104"/>
      <c r="N55" s="104"/>
      <c r="O55" s="104"/>
      <c r="P55" s="104"/>
      <c r="Q55" s="104"/>
      <c r="R55" s="104"/>
      <c r="S55" s="104"/>
      <c r="T55" s="104"/>
      <c r="U55" s="104"/>
      <c r="V55" s="104"/>
      <c r="W55" s="104"/>
      <c r="X55" s="104"/>
      <c r="Y55" s="104"/>
      <c r="Z55" s="104"/>
    </row>
    <row r="56" spans="1:26" ht="15.75" hidden="1" customHeight="1" x14ac:dyDescent="0.15">
      <c r="A56" s="80"/>
      <c r="B56" s="80"/>
      <c r="C56" s="104"/>
      <c r="D56" s="104"/>
      <c r="E56" s="104"/>
      <c r="F56" s="104"/>
      <c r="G56" s="104"/>
      <c r="H56" s="104"/>
      <c r="I56" s="127"/>
      <c r="J56" s="104"/>
      <c r="K56" s="104"/>
      <c r="L56" s="104"/>
      <c r="M56" s="104"/>
      <c r="N56" s="104"/>
      <c r="O56" s="104"/>
      <c r="P56" s="104"/>
      <c r="Q56" s="104"/>
      <c r="R56" s="104"/>
      <c r="S56" s="104"/>
      <c r="T56" s="104"/>
      <c r="U56" s="104"/>
      <c r="V56" s="104"/>
      <c r="W56" s="104"/>
      <c r="X56" s="104"/>
      <c r="Y56" s="104"/>
      <c r="Z56" s="104"/>
    </row>
    <row r="57" spans="1:26" ht="15.75" hidden="1" customHeight="1" x14ac:dyDescent="0.15">
      <c r="A57" s="80"/>
      <c r="B57" s="80"/>
      <c r="C57" s="104"/>
      <c r="D57" s="104"/>
      <c r="E57" s="104"/>
      <c r="F57" s="104"/>
      <c r="G57" s="104"/>
      <c r="H57" s="104"/>
      <c r="I57" s="127"/>
      <c r="J57" s="104"/>
      <c r="K57" s="104"/>
      <c r="L57" s="104"/>
      <c r="M57" s="104"/>
      <c r="N57" s="104"/>
      <c r="O57" s="104"/>
      <c r="P57" s="104"/>
      <c r="Q57" s="104"/>
      <c r="R57" s="104"/>
      <c r="S57" s="104"/>
      <c r="T57" s="104"/>
      <c r="U57" s="104"/>
      <c r="V57" s="104"/>
      <c r="W57" s="104"/>
      <c r="X57" s="104"/>
      <c r="Y57" s="104"/>
      <c r="Z57" s="104"/>
    </row>
    <row r="58" spans="1:26" ht="15.75" hidden="1" customHeight="1" x14ac:dyDescent="0.15">
      <c r="A58" s="80"/>
      <c r="B58" s="80"/>
      <c r="C58" s="104"/>
      <c r="D58" s="104"/>
      <c r="E58" s="104"/>
      <c r="F58" s="104"/>
      <c r="G58" s="104"/>
      <c r="H58" s="104"/>
      <c r="I58" s="127"/>
      <c r="J58" s="104"/>
      <c r="K58" s="104"/>
      <c r="L58" s="104"/>
      <c r="M58" s="104"/>
      <c r="N58" s="104"/>
      <c r="O58" s="104"/>
      <c r="P58" s="104"/>
      <c r="Q58" s="104"/>
      <c r="R58" s="104"/>
      <c r="S58" s="104"/>
      <c r="T58" s="104"/>
      <c r="U58" s="104"/>
      <c r="V58" s="104"/>
      <c r="W58" s="104"/>
      <c r="X58" s="104"/>
      <c r="Y58" s="104"/>
      <c r="Z58" s="104"/>
    </row>
    <row r="59" spans="1:26" ht="15.75" hidden="1" customHeight="1" x14ac:dyDescent="0.15">
      <c r="A59" s="80"/>
      <c r="B59" s="80"/>
      <c r="C59" s="104"/>
      <c r="D59" s="104"/>
      <c r="E59" s="104"/>
      <c r="F59" s="104"/>
      <c r="G59" s="104"/>
      <c r="H59" s="104"/>
      <c r="I59" s="127"/>
      <c r="J59" s="104"/>
      <c r="K59" s="104"/>
      <c r="L59" s="104"/>
      <c r="M59" s="104"/>
      <c r="N59" s="104"/>
      <c r="O59" s="104"/>
      <c r="P59" s="104"/>
      <c r="Q59" s="104"/>
      <c r="R59" s="104"/>
      <c r="S59" s="104"/>
      <c r="T59" s="104"/>
      <c r="U59" s="104"/>
      <c r="V59" s="104"/>
      <c r="W59" s="104"/>
      <c r="X59" s="104"/>
      <c r="Y59" s="104"/>
      <c r="Z59" s="104"/>
    </row>
    <row r="60" spans="1:26" ht="15.75" hidden="1" customHeight="1" x14ac:dyDescent="0.15">
      <c r="A60" s="80"/>
      <c r="B60" s="80"/>
      <c r="C60" s="104"/>
      <c r="D60" s="104"/>
      <c r="E60" s="104"/>
      <c r="F60" s="104"/>
      <c r="G60" s="104"/>
      <c r="H60" s="104"/>
      <c r="I60" s="127"/>
      <c r="J60" s="104"/>
      <c r="K60" s="104"/>
      <c r="L60" s="104"/>
      <c r="M60" s="104"/>
      <c r="N60" s="104"/>
      <c r="O60" s="104"/>
      <c r="P60" s="104"/>
      <c r="Q60" s="104"/>
      <c r="R60" s="104"/>
      <c r="S60" s="104"/>
      <c r="T60" s="104"/>
      <c r="U60" s="104"/>
      <c r="V60" s="104"/>
      <c r="W60" s="104"/>
      <c r="X60" s="104"/>
      <c r="Y60" s="104"/>
      <c r="Z60" s="104"/>
    </row>
    <row r="61" spans="1:26" ht="15.75" hidden="1" customHeight="1" x14ac:dyDescent="0.15">
      <c r="A61" s="80"/>
      <c r="B61" s="80"/>
      <c r="C61" s="104"/>
      <c r="D61" s="104"/>
      <c r="E61" s="104"/>
      <c r="F61" s="104"/>
      <c r="G61" s="104"/>
      <c r="H61" s="104"/>
      <c r="I61" s="127"/>
      <c r="J61" s="104"/>
      <c r="K61" s="104"/>
      <c r="L61" s="104"/>
      <c r="M61" s="104"/>
      <c r="N61" s="104"/>
      <c r="O61" s="104"/>
      <c r="P61" s="104"/>
      <c r="Q61" s="104"/>
      <c r="R61" s="104"/>
      <c r="S61" s="104"/>
      <c r="T61" s="104"/>
      <c r="U61" s="104"/>
      <c r="V61" s="104"/>
      <c r="W61" s="104"/>
      <c r="X61" s="104"/>
      <c r="Y61" s="104"/>
      <c r="Z61" s="104"/>
    </row>
    <row r="62" spans="1:26" ht="15.75" hidden="1" customHeight="1" x14ac:dyDescent="0.15">
      <c r="A62" s="80"/>
      <c r="B62" s="80"/>
      <c r="C62" s="104"/>
      <c r="D62" s="104"/>
      <c r="E62" s="104"/>
      <c r="F62" s="104"/>
      <c r="G62" s="104"/>
      <c r="H62" s="104"/>
      <c r="I62" s="127"/>
      <c r="J62" s="104"/>
      <c r="K62" s="104"/>
      <c r="L62" s="104"/>
      <c r="M62" s="104"/>
      <c r="N62" s="104"/>
      <c r="O62" s="104"/>
      <c r="P62" s="104"/>
      <c r="Q62" s="104"/>
      <c r="R62" s="104"/>
      <c r="S62" s="104"/>
      <c r="T62" s="104"/>
      <c r="U62" s="104"/>
      <c r="V62" s="104"/>
      <c r="W62" s="104"/>
      <c r="X62" s="104"/>
      <c r="Y62" s="104"/>
      <c r="Z62" s="104"/>
    </row>
    <row r="63" spans="1:26" ht="15.75" hidden="1" customHeight="1" x14ac:dyDescent="0.15">
      <c r="A63" s="80"/>
      <c r="B63" s="80"/>
      <c r="C63" s="104"/>
      <c r="D63" s="104"/>
      <c r="E63" s="104"/>
      <c r="F63" s="104"/>
      <c r="G63" s="104"/>
      <c r="H63" s="104"/>
      <c r="I63" s="127"/>
      <c r="J63" s="104"/>
      <c r="K63" s="104"/>
      <c r="L63" s="104"/>
      <c r="M63" s="104"/>
      <c r="N63" s="104"/>
      <c r="O63" s="104"/>
      <c r="P63" s="104"/>
      <c r="Q63" s="104"/>
      <c r="R63" s="104"/>
      <c r="S63" s="104"/>
      <c r="T63" s="104"/>
      <c r="U63" s="104"/>
      <c r="V63" s="104"/>
      <c r="W63" s="104"/>
      <c r="X63" s="104"/>
      <c r="Y63" s="104"/>
      <c r="Z63" s="104"/>
    </row>
    <row r="64" spans="1:26" ht="15.75" hidden="1" customHeight="1" x14ac:dyDescent="0.15">
      <c r="A64" s="80"/>
      <c r="B64" s="80"/>
      <c r="C64" s="104"/>
      <c r="D64" s="104"/>
      <c r="E64" s="104"/>
      <c r="F64" s="104"/>
      <c r="G64" s="104"/>
      <c r="H64" s="104"/>
      <c r="I64" s="127"/>
      <c r="J64" s="104"/>
      <c r="K64" s="104"/>
      <c r="L64" s="104"/>
      <c r="M64" s="104"/>
      <c r="N64" s="104"/>
      <c r="O64" s="104"/>
      <c r="P64" s="104"/>
      <c r="Q64" s="104"/>
      <c r="R64" s="104"/>
      <c r="S64" s="104"/>
      <c r="T64" s="104"/>
      <c r="U64" s="104"/>
      <c r="V64" s="104"/>
      <c r="W64" s="104"/>
      <c r="X64" s="104"/>
      <c r="Y64" s="104"/>
      <c r="Z64" s="104"/>
    </row>
    <row r="65" spans="1:26" ht="15.75" hidden="1" customHeight="1" x14ac:dyDescent="0.15">
      <c r="A65" s="80"/>
      <c r="B65" s="80"/>
      <c r="C65" s="104"/>
      <c r="D65" s="104"/>
      <c r="E65" s="104"/>
      <c r="F65" s="104"/>
      <c r="G65" s="104"/>
      <c r="H65" s="104"/>
      <c r="I65" s="127"/>
      <c r="J65" s="104"/>
      <c r="K65" s="104"/>
      <c r="L65" s="104"/>
      <c r="M65" s="104"/>
      <c r="N65" s="104"/>
      <c r="O65" s="104"/>
      <c r="P65" s="104"/>
      <c r="Q65" s="104"/>
      <c r="R65" s="104"/>
      <c r="S65" s="104"/>
      <c r="T65" s="104"/>
      <c r="U65" s="104"/>
      <c r="V65" s="104"/>
      <c r="W65" s="104"/>
      <c r="X65" s="104"/>
      <c r="Y65" s="104"/>
      <c r="Z65" s="104"/>
    </row>
    <row r="66" spans="1:26" ht="15.75" hidden="1" customHeight="1" x14ac:dyDescent="0.15">
      <c r="A66" s="80"/>
      <c r="B66" s="80"/>
      <c r="C66" s="104"/>
      <c r="D66" s="104"/>
      <c r="E66" s="104"/>
      <c r="F66" s="104"/>
      <c r="G66" s="104"/>
      <c r="H66" s="104"/>
      <c r="I66" s="127"/>
      <c r="J66" s="104"/>
      <c r="K66" s="104"/>
      <c r="L66" s="104"/>
      <c r="M66" s="104"/>
      <c r="N66" s="104"/>
      <c r="O66" s="104"/>
      <c r="P66" s="104"/>
      <c r="Q66" s="104"/>
      <c r="R66" s="104"/>
      <c r="S66" s="104"/>
      <c r="T66" s="104"/>
      <c r="U66" s="104"/>
      <c r="V66" s="104"/>
      <c r="W66" s="104"/>
      <c r="X66" s="104"/>
      <c r="Y66" s="104"/>
      <c r="Z66" s="104"/>
    </row>
    <row r="67" spans="1:26" ht="15.75" hidden="1" customHeight="1" x14ac:dyDescent="0.15">
      <c r="A67" s="80"/>
      <c r="B67" s="80"/>
      <c r="C67" s="104"/>
      <c r="D67" s="104"/>
      <c r="E67" s="104"/>
      <c r="F67" s="104"/>
      <c r="G67" s="104"/>
      <c r="H67" s="104"/>
      <c r="I67" s="127"/>
      <c r="J67" s="104"/>
      <c r="K67" s="104"/>
      <c r="L67" s="104"/>
      <c r="M67" s="104"/>
      <c r="N67" s="104"/>
      <c r="O67" s="104"/>
      <c r="P67" s="104"/>
      <c r="Q67" s="104"/>
      <c r="R67" s="104"/>
      <c r="S67" s="104"/>
      <c r="T67" s="104"/>
      <c r="U67" s="104"/>
      <c r="V67" s="104"/>
      <c r="W67" s="104"/>
      <c r="X67" s="104"/>
      <c r="Y67" s="104"/>
      <c r="Z67" s="104"/>
    </row>
    <row r="68" spans="1:26" ht="15.75" hidden="1" customHeight="1" x14ac:dyDescent="0.15">
      <c r="A68" s="80"/>
      <c r="B68" s="80"/>
      <c r="C68" s="104"/>
      <c r="D68" s="104"/>
      <c r="E68" s="104"/>
      <c r="F68" s="104"/>
      <c r="G68" s="104"/>
      <c r="H68" s="104"/>
      <c r="I68" s="127"/>
      <c r="J68" s="104"/>
      <c r="K68" s="104"/>
      <c r="L68" s="104"/>
      <c r="M68" s="104"/>
      <c r="N68" s="104"/>
      <c r="O68" s="104"/>
      <c r="P68" s="104"/>
      <c r="Q68" s="104"/>
      <c r="R68" s="104"/>
      <c r="S68" s="104"/>
      <c r="T68" s="104"/>
      <c r="U68" s="104"/>
      <c r="V68" s="104"/>
      <c r="W68" s="104"/>
      <c r="X68" s="104"/>
      <c r="Y68" s="104"/>
      <c r="Z68" s="104"/>
    </row>
    <row r="69" spans="1:26" ht="15" customHeight="1" x14ac:dyDescent="0.15">
      <c r="A69" s="80"/>
      <c r="B69" s="80"/>
      <c r="C69" s="104"/>
      <c r="D69" s="104"/>
      <c r="E69" s="104"/>
      <c r="F69" s="104"/>
      <c r="G69" s="104"/>
      <c r="H69" s="104"/>
      <c r="I69" s="127"/>
      <c r="J69" s="104"/>
      <c r="K69" s="104"/>
      <c r="L69" s="104"/>
      <c r="M69" s="104"/>
      <c r="N69" s="104"/>
      <c r="O69" s="104"/>
      <c r="P69" s="104"/>
      <c r="Q69" s="104"/>
      <c r="R69" s="104"/>
      <c r="S69" s="104"/>
      <c r="T69" s="104"/>
      <c r="U69" s="104"/>
      <c r="V69" s="104"/>
      <c r="W69" s="104"/>
      <c r="X69" s="104"/>
      <c r="Y69" s="104"/>
      <c r="Z69" s="104"/>
    </row>
    <row r="70" spans="1:26" ht="20.100000000000001" customHeight="1" x14ac:dyDescent="0.15">
      <c r="A70" s="80"/>
      <c r="B70" s="80"/>
      <c r="C70" s="91" t="s">
        <v>9</v>
      </c>
      <c r="D70" s="92"/>
      <c r="E70" s="92"/>
      <c r="F70" s="92"/>
      <c r="G70" s="92"/>
      <c r="H70" s="93"/>
      <c r="I70" s="128"/>
    </row>
    <row r="71" spans="1:26" ht="15" customHeight="1" x14ac:dyDescent="0.15">
      <c r="A71" s="80"/>
      <c r="B71" s="80"/>
      <c r="C71" s="94"/>
      <c r="D71" s="95"/>
      <c r="E71" s="95"/>
      <c r="F71" s="95"/>
      <c r="G71" s="95"/>
      <c r="H71" s="95"/>
      <c r="I71" s="96"/>
      <c r="J71" s="96"/>
      <c r="K71" s="96"/>
      <c r="L71" s="96"/>
      <c r="M71" s="96"/>
      <c r="N71" s="96"/>
      <c r="O71" s="96"/>
      <c r="P71" s="96"/>
      <c r="Q71" s="96"/>
      <c r="R71" s="96"/>
      <c r="S71" s="96"/>
      <c r="T71" s="96"/>
      <c r="U71" s="96"/>
      <c r="V71" s="96"/>
      <c r="W71" s="96"/>
      <c r="X71" s="96"/>
      <c r="Y71" s="96"/>
      <c r="Z71" s="97"/>
    </row>
    <row r="72" spans="1:26" ht="20.100000000000001" customHeight="1" x14ac:dyDescent="0.15">
      <c r="A72" s="80"/>
      <c r="B72" s="80"/>
      <c r="C72" s="94"/>
      <c r="D72" s="129" t="s">
        <v>65</v>
      </c>
      <c r="E72" s="129"/>
      <c r="F72" s="129"/>
      <c r="G72" s="129"/>
      <c r="H72" s="129"/>
      <c r="I72" s="129"/>
      <c r="J72" s="129"/>
      <c r="K72" s="129"/>
      <c r="L72" s="129"/>
      <c r="M72" s="129"/>
      <c r="N72" s="129"/>
      <c r="O72" s="129"/>
      <c r="P72" s="129"/>
      <c r="Q72" s="129"/>
      <c r="R72" s="129"/>
      <c r="S72" s="129"/>
      <c r="T72" s="129"/>
      <c r="U72" s="129"/>
      <c r="V72" s="129"/>
      <c r="W72" s="129"/>
      <c r="X72" s="129"/>
      <c r="Y72" s="129"/>
      <c r="Z72" s="103"/>
    </row>
    <row r="73" spans="1:26" ht="20.100000000000001" customHeight="1" x14ac:dyDescent="0.15">
      <c r="A73" s="80">
        <f>IFERROR(IF(AND($I73&lt;&gt;"しない", $I73&lt;&gt;"する"),1001,0),3)</f>
        <v>1001</v>
      </c>
      <c r="B73" s="80"/>
      <c r="C73" s="98"/>
      <c r="D73" s="99">
        <v>1</v>
      </c>
      <c r="E73" s="104" t="s">
        <v>10</v>
      </c>
      <c r="F73" s="104"/>
      <c r="G73" s="104"/>
      <c r="H73" s="104"/>
      <c r="I73" s="43"/>
      <c r="J73" s="43"/>
      <c r="K73" s="43"/>
      <c r="L73" s="43"/>
      <c r="M73" s="43"/>
      <c r="N73" s="104"/>
      <c r="O73" s="104"/>
      <c r="P73" s="104"/>
      <c r="Q73" s="104"/>
      <c r="R73" s="104"/>
      <c r="S73" s="104"/>
      <c r="T73" s="104"/>
      <c r="U73" s="104"/>
      <c r="V73" s="104"/>
      <c r="W73" s="104"/>
      <c r="X73" s="104"/>
      <c r="Y73" s="104"/>
      <c r="Z73" s="103"/>
    </row>
    <row r="74" spans="1:26" ht="20.100000000000001" customHeight="1" x14ac:dyDescent="0.15">
      <c r="A74" s="80"/>
      <c r="B74" s="80"/>
      <c r="C74" s="98"/>
      <c r="D74" s="104"/>
      <c r="E74" s="104"/>
      <c r="F74" s="104"/>
      <c r="G74" s="104"/>
      <c r="H74" s="104"/>
      <c r="I74" s="110"/>
      <c r="J74" s="106" t="s">
        <v>68</v>
      </c>
      <c r="K74" s="105"/>
      <c r="L74" s="105"/>
      <c r="M74" s="105"/>
      <c r="N74" s="105"/>
      <c r="O74" s="105"/>
      <c r="P74" s="105"/>
      <c r="Q74" s="105"/>
      <c r="R74" s="105"/>
      <c r="S74" s="105"/>
      <c r="T74" s="105"/>
      <c r="U74" s="105"/>
      <c r="V74" s="105"/>
      <c r="W74" s="105"/>
      <c r="X74" s="105"/>
      <c r="Y74" s="105"/>
      <c r="Z74" s="103"/>
    </row>
    <row r="75" spans="1:26" ht="20.100000000000001" hidden="1" customHeight="1" x14ac:dyDescent="0.15">
      <c r="A75" s="80"/>
      <c r="B75" s="80"/>
      <c r="C75" s="98"/>
      <c r="D75" s="104"/>
      <c r="E75" s="104"/>
      <c r="F75" s="104"/>
      <c r="G75" s="104"/>
      <c r="H75" s="104"/>
      <c r="I75" s="110"/>
      <c r="J75" s="105"/>
      <c r="K75" s="105"/>
      <c r="L75" s="105"/>
      <c r="M75" s="105"/>
      <c r="N75" s="105"/>
      <c r="O75" s="105"/>
      <c r="P75" s="105"/>
      <c r="Q75" s="105"/>
      <c r="R75" s="105"/>
      <c r="S75" s="105"/>
      <c r="T75" s="105"/>
      <c r="U75" s="105"/>
      <c r="V75" s="105"/>
      <c r="W75" s="105"/>
      <c r="X75" s="105"/>
      <c r="Y75" s="105"/>
      <c r="Z75" s="103"/>
    </row>
    <row r="76" spans="1:26" ht="20.100000000000001" hidden="1" customHeight="1" x14ac:dyDescent="0.15">
      <c r="A76" s="80"/>
      <c r="B76" s="80"/>
      <c r="C76" s="98"/>
      <c r="D76" s="104"/>
      <c r="E76" s="104"/>
      <c r="F76" s="104"/>
      <c r="G76" s="104"/>
      <c r="H76" s="104"/>
      <c r="I76" s="110"/>
      <c r="J76" s="105"/>
      <c r="K76" s="105"/>
      <c r="L76" s="105"/>
      <c r="M76" s="105"/>
      <c r="N76" s="105"/>
      <c r="O76" s="105"/>
      <c r="P76" s="105"/>
      <c r="Q76" s="105"/>
      <c r="R76" s="105"/>
      <c r="S76" s="105"/>
      <c r="T76" s="105"/>
      <c r="U76" s="105"/>
      <c r="V76" s="105"/>
      <c r="W76" s="105"/>
      <c r="X76" s="105"/>
      <c r="Y76" s="105"/>
      <c r="Z76" s="103"/>
    </row>
    <row r="77" spans="1:26" ht="20.100000000000001" hidden="1" customHeight="1" x14ac:dyDescent="0.15">
      <c r="A77" s="80"/>
      <c r="B77" s="80"/>
      <c r="C77" s="98"/>
      <c r="D77" s="104"/>
      <c r="E77" s="104"/>
      <c r="F77" s="104"/>
      <c r="G77" s="104"/>
      <c r="H77" s="104"/>
      <c r="I77" s="110"/>
      <c r="J77" s="105"/>
      <c r="K77" s="105"/>
      <c r="L77" s="105"/>
      <c r="M77" s="105"/>
      <c r="N77" s="105"/>
      <c r="O77" s="105"/>
      <c r="P77" s="105"/>
      <c r="Q77" s="105"/>
      <c r="R77" s="105"/>
      <c r="S77" s="105"/>
      <c r="T77" s="105"/>
      <c r="U77" s="105"/>
      <c r="V77" s="105"/>
      <c r="W77" s="105"/>
      <c r="X77" s="105"/>
      <c r="Y77" s="105"/>
      <c r="Z77" s="103"/>
    </row>
    <row r="78" spans="1:26" ht="20.100000000000001" hidden="1" customHeight="1" x14ac:dyDescent="0.15">
      <c r="A78" s="80"/>
      <c r="B78" s="80"/>
      <c r="C78" s="98"/>
      <c r="D78" s="104"/>
      <c r="E78" s="104"/>
      <c r="F78" s="104"/>
      <c r="G78" s="104"/>
      <c r="H78" s="104"/>
      <c r="I78" s="110"/>
      <c r="J78" s="105"/>
      <c r="K78" s="105"/>
      <c r="L78" s="105"/>
      <c r="M78" s="105"/>
      <c r="N78" s="105"/>
      <c r="O78" s="105"/>
      <c r="P78" s="105"/>
      <c r="Q78" s="105"/>
      <c r="R78" s="105"/>
      <c r="S78" s="105"/>
      <c r="T78" s="105"/>
      <c r="U78" s="105"/>
      <c r="V78" s="105"/>
      <c r="W78" s="105"/>
      <c r="X78" s="105"/>
      <c r="Y78" s="105"/>
      <c r="Z78" s="103"/>
    </row>
    <row r="79" spans="1:26" ht="20.100000000000001" customHeight="1" x14ac:dyDescent="0.15">
      <c r="A79" s="80">
        <f>IFERROR(IF(OR(AND($I73="する",TRIM($I79)=""),AND($I73="しない",NOT(ISBLANK($I79)))),1001,0),3)</f>
        <v>0</v>
      </c>
      <c r="B79" s="80"/>
      <c r="C79" s="98"/>
      <c r="D79" s="99">
        <v>2</v>
      </c>
      <c r="E79" s="75" t="s">
        <v>0</v>
      </c>
      <c r="I79" s="60"/>
      <c r="J79" s="61"/>
      <c r="K79" s="61"/>
      <c r="L79" s="61"/>
      <c r="M79" s="61"/>
      <c r="N79" s="104"/>
      <c r="O79" s="104"/>
      <c r="P79" s="104"/>
      <c r="Q79" s="104"/>
      <c r="R79" s="104"/>
      <c r="S79" s="104"/>
      <c r="T79" s="104"/>
      <c r="U79" s="104"/>
      <c r="V79" s="104"/>
      <c r="W79" s="104"/>
      <c r="X79" s="104"/>
      <c r="Y79" s="104"/>
      <c r="Z79" s="103"/>
    </row>
    <row r="80" spans="1:26" ht="20.100000000000001" customHeight="1" x14ac:dyDescent="0.15">
      <c r="A80" s="80"/>
      <c r="B80" s="80"/>
      <c r="C80" s="98"/>
      <c r="D80" s="99"/>
      <c r="E80" s="104"/>
      <c r="F80" s="104"/>
      <c r="G80" s="104"/>
      <c r="H80" s="104"/>
      <c r="I80" s="101"/>
      <c r="J80" s="106" t="s">
        <v>111</v>
      </c>
      <c r="K80" s="105"/>
      <c r="L80" s="105"/>
      <c r="M80" s="105"/>
      <c r="N80" s="105"/>
      <c r="O80" s="105"/>
      <c r="P80" s="105"/>
      <c r="Q80" s="105"/>
      <c r="R80" s="105"/>
      <c r="S80" s="105"/>
      <c r="T80" s="105"/>
      <c r="U80" s="105"/>
      <c r="V80" s="105"/>
      <c r="W80" s="105"/>
      <c r="X80" s="105"/>
      <c r="Y80" s="105"/>
      <c r="Z80" s="103"/>
    </row>
    <row r="81" spans="1:26" ht="20.100000000000001" customHeight="1" x14ac:dyDescent="0.15">
      <c r="A81" s="80">
        <f>IFERROR(IF(OR(AND($I73="する",AND($I81&lt;&gt;"", OR(ISERROR(FIND("@"&amp;LEFT($I81,3)&amp;"@", 都道府県3))=FALSE, ISERROR(FIND("@"&amp;LEFT($I81,4)&amp;"@",都道府県4))=FALSE))=FALSE),AND($I73="しない",NOT(ISBLANK($I81)))),1001,0),3)</f>
        <v>0</v>
      </c>
      <c r="B81" s="80"/>
      <c r="C81" s="98"/>
      <c r="D81" s="99">
        <v>3</v>
      </c>
      <c r="E81" s="75" t="s">
        <v>78</v>
      </c>
      <c r="I81" s="62"/>
      <c r="J81" s="62"/>
      <c r="K81" s="62"/>
      <c r="L81" s="62"/>
      <c r="M81" s="62"/>
      <c r="N81" s="62"/>
      <c r="O81" s="62"/>
      <c r="P81" s="62"/>
      <c r="Q81" s="63"/>
      <c r="R81" s="62"/>
      <c r="S81" s="62"/>
      <c r="T81" s="62"/>
      <c r="U81" s="62"/>
      <c r="V81" s="62"/>
      <c r="W81" s="62"/>
      <c r="X81" s="62"/>
      <c r="Y81" s="62"/>
      <c r="Z81" s="103"/>
    </row>
    <row r="82" spans="1:26" ht="20.100000000000001" customHeight="1" x14ac:dyDescent="0.15">
      <c r="A82" s="80"/>
      <c r="B82" s="80"/>
      <c r="C82" s="98"/>
      <c r="D82" s="99"/>
      <c r="E82" s="104"/>
      <c r="F82" s="104"/>
      <c r="G82" s="104"/>
      <c r="H82" s="104"/>
      <c r="I82" s="101"/>
      <c r="J82" s="106" t="s">
        <v>7</v>
      </c>
      <c r="K82" s="105"/>
      <c r="L82" s="105"/>
      <c r="M82" s="105"/>
      <c r="N82" s="105"/>
      <c r="O82" s="105"/>
      <c r="P82" s="105"/>
      <c r="Q82" s="105"/>
      <c r="R82" s="105"/>
      <c r="S82" s="105"/>
      <c r="T82" s="105"/>
      <c r="U82" s="105"/>
      <c r="V82" s="105"/>
      <c r="W82" s="105"/>
      <c r="X82" s="105"/>
      <c r="Y82" s="105"/>
      <c r="Z82" s="103"/>
    </row>
    <row r="83" spans="1:26" ht="20.100000000000001" customHeight="1" x14ac:dyDescent="0.15">
      <c r="A83" s="80">
        <f>IFERROR(IF(OR(AND($I73="する",TRIM($I83)=""),AND($I73="しない",NOT(ISBLANK($I83)))),1001,0),3)</f>
        <v>0</v>
      </c>
      <c r="B83" s="80"/>
      <c r="C83" s="98"/>
      <c r="D83" s="99">
        <v>4</v>
      </c>
      <c r="E83" s="75" t="s">
        <v>93</v>
      </c>
      <c r="I83" s="43"/>
      <c r="J83" s="43"/>
      <c r="K83" s="43"/>
      <c r="L83" s="43"/>
      <c r="M83" s="43"/>
      <c r="N83" s="43"/>
      <c r="O83" s="43"/>
      <c r="P83" s="43"/>
      <c r="Q83" s="64"/>
      <c r="R83" s="43"/>
      <c r="S83" s="43"/>
      <c r="T83" s="43"/>
      <c r="U83" s="43"/>
      <c r="V83" s="43"/>
      <c r="W83" s="43"/>
      <c r="X83" s="43"/>
      <c r="Y83" s="43"/>
      <c r="Z83" s="103"/>
    </row>
    <row r="84" spans="1:26" ht="30" customHeight="1" x14ac:dyDescent="0.15">
      <c r="A84" s="80"/>
      <c r="B84" s="80"/>
      <c r="C84" s="107"/>
      <c r="D84" s="104"/>
      <c r="I84" s="101"/>
      <c r="J84" s="130" t="s">
        <v>154</v>
      </c>
      <c r="K84" s="130"/>
      <c r="L84" s="130"/>
      <c r="M84" s="130"/>
      <c r="N84" s="130"/>
      <c r="O84" s="130"/>
      <c r="P84" s="130"/>
      <c r="Q84" s="130"/>
      <c r="R84" s="130"/>
      <c r="S84" s="130"/>
      <c r="T84" s="130"/>
      <c r="U84" s="130"/>
      <c r="V84" s="130"/>
      <c r="W84" s="130"/>
      <c r="X84" s="130"/>
      <c r="Y84" s="130"/>
      <c r="Z84" s="103"/>
    </row>
    <row r="85" spans="1:26" ht="20.100000000000001" customHeight="1" x14ac:dyDescent="0.15">
      <c r="A85" s="80">
        <f>IFERROR(IF(OR(AND($I73="する",TRIM($I85)=""),AND($I73="しない",NOT(ISBLANK($I85)))),1001,0),3)</f>
        <v>0</v>
      </c>
      <c r="B85" s="80"/>
      <c r="C85" s="98"/>
      <c r="D85" s="99">
        <v>5</v>
      </c>
      <c r="E85" s="75" t="s">
        <v>1</v>
      </c>
      <c r="I85" s="43"/>
      <c r="J85" s="43"/>
      <c r="K85" s="43"/>
      <c r="L85" s="43"/>
      <c r="M85" s="43"/>
      <c r="N85" s="43"/>
      <c r="O85" s="43"/>
      <c r="P85" s="43"/>
      <c r="Q85" s="43"/>
      <c r="R85" s="43"/>
      <c r="S85" s="43"/>
      <c r="T85" s="43"/>
      <c r="U85" s="43"/>
      <c r="V85" s="43"/>
      <c r="W85" s="43"/>
      <c r="X85" s="43"/>
      <c r="Y85" s="43"/>
      <c r="Z85" s="103"/>
    </row>
    <row r="86" spans="1:26" ht="30" customHeight="1" x14ac:dyDescent="0.15">
      <c r="A86" s="80"/>
      <c r="B86" s="80"/>
      <c r="C86" s="107"/>
      <c r="D86" s="104"/>
      <c r="E86" s="104"/>
      <c r="F86" s="104"/>
      <c r="G86" s="104"/>
      <c r="H86" s="104"/>
      <c r="I86" s="101"/>
      <c r="J86" s="130" t="s">
        <v>155</v>
      </c>
      <c r="K86" s="130"/>
      <c r="L86" s="130"/>
      <c r="M86" s="130"/>
      <c r="N86" s="130"/>
      <c r="O86" s="130"/>
      <c r="P86" s="130"/>
      <c r="Q86" s="130"/>
      <c r="R86" s="130"/>
      <c r="S86" s="130"/>
      <c r="T86" s="130"/>
      <c r="U86" s="130"/>
      <c r="V86" s="130"/>
      <c r="W86" s="130"/>
      <c r="X86" s="130"/>
      <c r="Y86" s="130"/>
      <c r="Z86" s="103"/>
    </row>
    <row r="87" spans="1:26" ht="20.100000000000001" customHeight="1" x14ac:dyDescent="0.15">
      <c r="A87" s="80">
        <f>IFERROR(IF(OR(AND($I73="する",TRIM($I87)=""),AND($I73="しない",NOT(ISBLANK($I87)))),1001,0),3)</f>
        <v>0</v>
      </c>
      <c r="B87" s="80"/>
      <c r="C87" s="98"/>
      <c r="D87" s="99">
        <v>6</v>
      </c>
      <c r="E87" s="75" t="s">
        <v>88</v>
      </c>
      <c r="I87" s="43"/>
      <c r="J87" s="43"/>
      <c r="K87" s="43"/>
      <c r="L87" s="43"/>
      <c r="M87" s="43"/>
      <c r="N87" s="43"/>
      <c r="O87" s="43"/>
      <c r="P87" s="43"/>
      <c r="Q87" s="43"/>
      <c r="R87" s="43"/>
      <c r="S87" s="43"/>
      <c r="T87" s="43"/>
      <c r="U87" s="43"/>
      <c r="V87" s="43"/>
      <c r="W87" s="43"/>
      <c r="X87" s="43"/>
      <c r="Y87" s="43"/>
      <c r="Z87" s="103"/>
    </row>
    <row r="88" spans="1:26" ht="20.100000000000001" customHeight="1" x14ac:dyDescent="0.15">
      <c r="A88" s="80"/>
      <c r="B88" s="80"/>
      <c r="C88" s="107"/>
      <c r="D88" s="104"/>
      <c r="E88" s="104"/>
      <c r="F88" s="104"/>
      <c r="G88" s="104"/>
      <c r="H88" s="104"/>
      <c r="I88" s="101"/>
      <c r="J88" s="116" t="s">
        <v>101</v>
      </c>
      <c r="K88" s="105"/>
      <c r="L88" s="105"/>
      <c r="M88" s="105"/>
      <c r="N88" s="105"/>
      <c r="O88" s="105"/>
      <c r="P88" s="105"/>
      <c r="Q88" s="105"/>
      <c r="R88" s="105"/>
      <c r="S88" s="105"/>
      <c r="T88" s="105"/>
      <c r="U88" s="105"/>
      <c r="V88" s="105"/>
      <c r="W88" s="105"/>
      <c r="X88" s="105"/>
      <c r="Y88" s="105"/>
      <c r="Z88" s="103"/>
    </row>
    <row r="89" spans="1:26" ht="20.100000000000001" customHeight="1" x14ac:dyDescent="0.15">
      <c r="A89" s="80">
        <f>IFERROR(IF(OR(AND($I73="する",OR(TRIM($I89)="", NOT(OR(IFERROR(SEARCH(" ",$I89),0)&gt;0, IFERROR(SEARCH("　",$I89),0)&gt;0)))),AND($I73="しない",NOT(ISBLANK($I89)))),1001,0),3)</f>
        <v>0</v>
      </c>
      <c r="B89" s="80"/>
      <c r="C89" s="98"/>
      <c r="D89" s="99">
        <v>7</v>
      </c>
      <c r="E89" s="75" t="s">
        <v>89</v>
      </c>
      <c r="I89" s="43"/>
      <c r="J89" s="43"/>
      <c r="K89" s="43"/>
      <c r="L89" s="43"/>
      <c r="M89" s="43"/>
      <c r="N89" s="43"/>
      <c r="O89" s="43"/>
      <c r="P89" s="43"/>
      <c r="Q89" s="43"/>
      <c r="R89" s="43"/>
      <c r="S89" s="43"/>
      <c r="T89" s="43"/>
      <c r="U89" s="43"/>
      <c r="V89" s="43"/>
      <c r="W89" s="43"/>
      <c r="X89" s="43"/>
      <c r="Y89" s="43"/>
      <c r="Z89" s="103"/>
    </row>
    <row r="90" spans="1:26" ht="20.100000000000001" customHeight="1" x14ac:dyDescent="0.15">
      <c r="A90" s="80"/>
      <c r="B90" s="80"/>
      <c r="C90" s="107"/>
      <c r="D90" s="104"/>
      <c r="E90" s="131" t="s">
        <v>95</v>
      </c>
      <c r="F90" s="104"/>
      <c r="G90" s="104"/>
      <c r="H90" s="104"/>
      <c r="I90" s="110"/>
      <c r="J90" s="106" t="s">
        <v>90</v>
      </c>
      <c r="K90" s="106"/>
      <c r="L90" s="106"/>
      <c r="M90" s="106"/>
      <c r="N90" s="106"/>
      <c r="O90" s="106"/>
      <c r="P90" s="106"/>
      <c r="Q90" s="106"/>
      <c r="R90" s="106"/>
      <c r="S90" s="106"/>
      <c r="T90" s="106"/>
      <c r="U90" s="106"/>
      <c r="V90" s="106"/>
      <c r="W90" s="106"/>
      <c r="X90" s="106"/>
      <c r="Y90" s="106"/>
      <c r="Z90" s="103"/>
    </row>
    <row r="91" spans="1:26" ht="20.100000000000001" customHeight="1" x14ac:dyDescent="0.15">
      <c r="A91" s="80">
        <f>IFERROR(IF(OR(AND($I73="する",OR(TRIM($I91)="", NOT(OR(IFERROR(SEARCH(" ",$I91),0)&gt;0, IFERROR(SEARCH("　",$I91),0)&gt;0)))),AND($I73="しない",NOT(ISBLANK($I91)))),1001,0),3)</f>
        <v>0</v>
      </c>
      <c r="B91" s="80"/>
      <c r="C91" s="98"/>
      <c r="D91" s="99">
        <v>8</v>
      </c>
      <c r="E91" s="75" t="s">
        <v>89</v>
      </c>
      <c r="I91" s="43"/>
      <c r="J91" s="43"/>
      <c r="K91" s="43"/>
      <c r="L91" s="43"/>
      <c r="M91" s="43"/>
      <c r="N91" s="43"/>
      <c r="O91" s="43"/>
      <c r="P91" s="43"/>
      <c r="Q91" s="43"/>
      <c r="R91" s="43"/>
      <c r="S91" s="43"/>
      <c r="T91" s="43"/>
      <c r="U91" s="43"/>
      <c r="V91" s="43"/>
      <c r="W91" s="43"/>
      <c r="X91" s="43"/>
      <c r="Y91" s="43"/>
      <c r="Z91" s="103"/>
    </row>
    <row r="92" spans="1:26" ht="20.100000000000001" customHeight="1" x14ac:dyDescent="0.15">
      <c r="A92" s="80"/>
      <c r="B92" s="80"/>
      <c r="C92" s="107"/>
      <c r="D92" s="104"/>
      <c r="E92" s="104"/>
      <c r="F92" s="104"/>
      <c r="G92" s="104"/>
      <c r="H92" s="104"/>
      <c r="I92" s="110"/>
      <c r="J92" s="106" t="s">
        <v>5</v>
      </c>
      <c r="K92" s="106"/>
      <c r="L92" s="106"/>
      <c r="M92" s="106"/>
      <c r="N92" s="106"/>
      <c r="O92" s="106"/>
      <c r="P92" s="106"/>
      <c r="Q92" s="106"/>
      <c r="R92" s="106"/>
      <c r="S92" s="106"/>
      <c r="T92" s="106"/>
      <c r="U92" s="106"/>
      <c r="V92" s="106"/>
      <c r="W92" s="106"/>
      <c r="X92" s="106"/>
      <c r="Y92" s="106"/>
      <c r="Z92" s="103"/>
    </row>
    <row r="93" spans="1:26" ht="20.100000000000001" customHeight="1" x14ac:dyDescent="0.15">
      <c r="A93" s="80">
        <f>IFERROR(IF(OR(AND($I73="する",NOT(AND(TRIM($I93)&lt;&gt;"",ISNUMBER(VALUE(SUBSTITUTE($I93,"-",""))),IFERROR(SEARCH("-",$I93),0)&gt;0))), AND($I73="しない",NOT(ISBLANK($I93)))),1001,0),3)</f>
        <v>0</v>
      </c>
      <c r="B93" s="80"/>
      <c r="C93" s="98"/>
      <c r="D93" s="99">
        <v>9</v>
      </c>
      <c r="E93" s="75" t="s">
        <v>3</v>
      </c>
      <c r="I93" s="43"/>
      <c r="J93" s="43"/>
      <c r="K93" s="43"/>
      <c r="L93" s="43"/>
      <c r="M93" s="43"/>
      <c r="O93" s="111" t="s">
        <v>73</v>
      </c>
      <c r="P93" s="1"/>
      <c r="Q93" s="75" t="s">
        <v>74</v>
      </c>
      <c r="Y93" s="105"/>
      <c r="Z93" s="103"/>
    </row>
    <row r="94" spans="1:26" ht="20.100000000000001" customHeight="1" x14ac:dyDescent="0.15">
      <c r="A94" s="80">
        <f>IFERROR(IF(AND($I73="しない",NOT(ISBLANK($P93))),1001,0),3)</f>
        <v>0</v>
      </c>
      <c r="B94" s="80"/>
      <c r="C94" s="107"/>
      <c r="D94" s="104"/>
      <c r="E94" s="104"/>
      <c r="F94" s="104"/>
      <c r="G94" s="104"/>
      <c r="H94" s="104"/>
      <c r="I94" s="101"/>
      <c r="J94" s="106" t="s">
        <v>91</v>
      </c>
      <c r="K94" s="105"/>
      <c r="L94" s="105"/>
      <c r="M94" s="105"/>
      <c r="N94" s="105"/>
      <c r="O94" s="105"/>
      <c r="P94" s="105"/>
      <c r="Q94" s="105"/>
      <c r="R94" s="105"/>
      <c r="S94" s="105"/>
      <c r="T94" s="105"/>
      <c r="U94" s="105"/>
      <c r="V94" s="105"/>
      <c r="W94" s="105"/>
      <c r="X94" s="105"/>
      <c r="Y94" s="105"/>
      <c r="Z94" s="103"/>
    </row>
    <row r="95" spans="1:26" ht="20.100000000000001" customHeight="1" x14ac:dyDescent="0.15">
      <c r="A95" s="80">
        <f>IFERROR(IF(OR(AND($I73="する",NOT(OR($I95="0",AND(TRIM($I95)&lt;&gt;"",ISNUMBER(VALUE(SUBSTITUTE($I95,"-",""))),IFERROR(SEARCH("-",$I95),0)&gt;0)))), AND($I73="しない",NOT(ISBLANK($I95)))),1001,0),3)</f>
        <v>0</v>
      </c>
      <c r="B95" s="80"/>
      <c r="C95" s="98"/>
      <c r="D95" s="99">
        <v>10</v>
      </c>
      <c r="E95" s="75" t="s">
        <v>4</v>
      </c>
      <c r="I95" s="43"/>
      <c r="J95" s="43"/>
      <c r="K95" s="43"/>
      <c r="L95" s="43"/>
      <c r="M95" s="43"/>
      <c r="N95" s="105"/>
      <c r="O95" s="105"/>
      <c r="P95" s="105"/>
      <c r="Q95" s="105"/>
      <c r="R95" s="105"/>
      <c r="S95" s="105"/>
      <c r="T95" s="105"/>
      <c r="U95" s="105"/>
      <c r="V95" s="105"/>
      <c r="W95" s="105"/>
      <c r="X95" s="105"/>
      <c r="Y95" s="105"/>
      <c r="Z95" s="103"/>
    </row>
    <row r="96" spans="1:26" ht="20.100000000000001" customHeight="1" x14ac:dyDescent="0.15">
      <c r="A96" s="80"/>
      <c r="B96" s="80"/>
      <c r="C96" s="107"/>
      <c r="D96" s="104"/>
      <c r="E96" s="104"/>
      <c r="F96" s="104"/>
      <c r="G96" s="104"/>
      <c r="H96" s="104"/>
      <c r="I96" s="101"/>
      <c r="J96" s="106" t="s">
        <v>232</v>
      </c>
      <c r="K96" s="105"/>
      <c r="L96" s="105"/>
      <c r="M96" s="105"/>
      <c r="N96" s="105"/>
      <c r="O96" s="105"/>
      <c r="P96" s="105"/>
      <c r="Q96" s="105"/>
      <c r="R96" s="105"/>
      <c r="S96" s="105"/>
      <c r="T96" s="105"/>
      <c r="U96" s="105"/>
      <c r="V96" s="105"/>
      <c r="W96" s="105"/>
      <c r="X96" s="105"/>
      <c r="Y96" s="105"/>
      <c r="Z96" s="103"/>
    </row>
    <row r="97" spans="1:27" ht="20.100000000000001" customHeight="1" x14ac:dyDescent="0.15">
      <c r="A97" s="80">
        <f>IFERROR(IF(OR(AND($I73="する",AND(TRIM($I97)&lt;&gt;"",NOT(IFERROR(SEARCH("@",$I97),0)&gt;0))),AND($I73="しない",NOT(ISBLANK($I97)))),1001,0),3)</f>
        <v>0</v>
      </c>
      <c r="B97" s="80"/>
      <c r="C97" s="107"/>
      <c r="D97" s="99">
        <v>11</v>
      </c>
      <c r="E97" s="75" t="s">
        <v>79</v>
      </c>
      <c r="I97" s="43"/>
      <c r="J97" s="43"/>
      <c r="K97" s="43"/>
      <c r="L97" s="43"/>
      <c r="M97" s="43"/>
      <c r="N97" s="43"/>
      <c r="O97" s="43"/>
      <c r="P97" s="43"/>
      <c r="Q97" s="44"/>
      <c r="R97" s="43"/>
      <c r="S97" s="43"/>
      <c r="T97" s="43"/>
      <c r="U97" s="43"/>
      <c r="V97" s="43"/>
      <c r="W97" s="43"/>
      <c r="X97" s="43"/>
      <c r="Y97" s="43"/>
      <c r="Z97" s="103"/>
    </row>
    <row r="98" spans="1:27" ht="20.100000000000001" customHeight="1" x14ac:dyDescent="0.15">
      <c r="A98" s="80"/>
      <c r="B98" s="80"/>
      <c r="C98" s="107"/>
      <c r="D98" s="99"/>
      <c r="I98" s="101"/>
      <c r="J98" s="112" t="s">
        <v>109</v>
      </c>
      <c r="K98" s="132"/>
      <c r="L98" s="105"/>
      <c r="M98" s="105"/>
      <c r="N98" s="105"/>
      <c r="O98" s="105"/>
      <c r="P98" s="105"/>
      <c r="Q98" s="133"/>
      <c r="R98" s="105"/>
      <c r="S98" s="105"/>
      <c r="T98" s="105"/>
      <c r="U98" s="105"/>
      <c r="V98" s="105"/>
      <c r="W98" s="105"/>
      <c r="X98" s="105"/>
      <c r="Y98" s="105"/>
      <c r="Z98" s="104"/>
      <c r="AA98" s="115"/>
    </row>
    <row r="99" spans="1:27" ht="20.100000000000001" customHeight="1" x14ac:dyDescent="0.15">
      <c r="A99" s="80"/>
      <c r="B99" s="80"/>
      <c r="C99" s="107"/>
      <c r="D99" s="104"/>
      <c r="E99" s="104"/>
      <c r="F99" s="104"/>
      <c r="G99" s="104"/>
      <c r="H99" s="104"/>
      <c r="I99" s="110"/>
      <c r="J99" s="130"/>
      <c r="K99" s="130"/>
      <c r="L99" s="130"/>
      <c r="M99" s="130"/>
      <c r="N99" s="130"/>
      <c r="O99" s="130"/>
      <c r="P99" s="130"/>
      <c r="Q99" s="130"/>
      <c r="R99" s="130"/>
      <c r="S99" s="130"/>
      <c r="T99" s="130"/>
      <c r="U99" s="130"/>
      <c r="V99" s="130"/>
      <c r="W99" s="130"/>
      <c r="X99" s="130"/>
      <c r="Y99" s="130"/>
      <c r="Z99" s="103"/>
    </row>
    <row r="100" spans="1:27" ht="30" customHeight="1" x14ac:dyDescent="0.15">
      <c r="A100" s="118"/>
      <c r="B100" s="80"/>
      <c r="C100" s="94"/>
      <c r="D100" s="119" t="s">
        <v>199</v>
      </c>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20"/>
    </row>
    <row r="101" spans="1:27" ht="20.100000000000001" customHeight="1" x14ac:dyDescent="0.15">
      <c r="A101" s="80"/>
      <c r="B101" s="80"/>
      <c r="C101" s="98"/>
      <c r="D101" s="99">
        <v>12</v>
      </c>
      <c r="E101" s="75" t="s">
        <v>195</v>
      </c>
      <c r="I101" s="60"/>
      <c r="J101" s="61"/>
      <c r="K101" s="61"/>
      <c r="L101" s="61"/>
      <c r="M101" s="61"/>
      <c r="N101" s="104"/>
      <c r="O101" s="104"/>
      <c r="P101" s="104"/>
      <c r="Q101" s="104"/>
      <c r="R101" s="104"/>
      <c r="S101" s="104"/>
      <c r="T101" s="104"/>
      <c r="U101" s="104"/>
      <c r="V101" s="104"/>
      <c r="W101" s="104"/>
      <c r="X101" s="104"/>
      <c r="Y101" s="104"/>
      <c r="Z101" s="103"/>
    </row>
    <row r="102" spans="1:27" ht="20.100000000000001" customHeight="1" x14ac:dyDescent="0.15">
      <c r="A102" s="80"/>
      <c r="B102" s="80"/>
      <c r="C102" s="98"/>
      <c r="D102" s="104"/>
      <c r="E102" s="104"/>
      <c r="F102" s="104"/>
      <c r="G102" s="104"/>
      <c r="H102" s="104"/>
      <c r="I102" s="101"/>
      <c r="J102" s="106" t="s">
        <v>111</v>
      </c>
      <c r="K102" s="105"/>
      <c r="L102" s="105"/>
      <c r="M102" s="105"/>
      <c r="N102" s="105"/>
      <c r="O102" s="105"/>
      <c r="P102" s="105"/>
      <c r="Q102" s="105"/>
      <c r="R102" s="105"/>
      <c r="S102" s="105"/>
      <c r="T102" s="105"/>
      <c r="U102" s="105"/>
      <c r="V102" s="105"/>
      <c r="W102" s="105"/>
      <c r="X102" s="105"/>
      <c r="Y102" s="105"/>
      <c r="Z102" s="103"/>
    </row>
    <row r="103" spans="1:27" ht="20.100000000000001" customHeight="1" x14ac:dyDescent="0.15">
      <c r="A103" s="80">
        <f>IFERROR(IF(AND(TRIM($I103)&lt;&gt;"", AND(OR(ISERROR(FIND("@"&amp;LEFT($I103,3)&amp;"@", 都道府県3))=FALSE, ISERROR(FIND("@"&amp;LEFT($I103,4)&amp;"@",都道府県4))=FALSE))=FALSE),1001,0),3)</f>
        <v>0</v>
      </c>
      <c r="B103" s="80"/>
      <c r="C103" s="98"/>
      <c r="D103" s="99">
        <v>13</v>
      </c>
      <c r="E103" s="75" t="s">
        <v>196</v>
      </c>
      <c r="I103" s="62"/>
      <c r="J103" s="62"/>
      <c r="K103" s="62"/>
      <c r="L103" s="62"/>
      <c r="M103" s="62"/>
      <c r="N103" s="62"/>
      <c r="O103" s="62"/>
      <c r="P103" s="62"/>
      <c r="Q103" s="63"/>
      <c r="R103" s="62"/>
      <c r="S103" s="62"/>
      <c r="T103" s="62"/>
      <c r="U103" s="62"/>
      <c r="V103" s="62"/>
      <c r="W103" s="62"/>
      <c r="X103" s="62"/>
      <c r="Y103" s="62"/>
      <c r="Z103" s="103"/>
    </row>
    <row r="104" spans="1:27" ht="20.100000000000001" customHeight="1" x14ac:dyDescent="0.15">
      <c r="A104" s="80"/>
      <c r="B104" s="80"/>
      <c r="C104" s="98"/>
      <c r="D104" s="104"/>
      <c r="E104" s="104"/>
      <c r="F104" s="104"/>
      <c r="G104" s="104"/>
      <c r="H104" s="104"/>
      <c r="I104" s="101"/>
      <c r="J104" s="106" t="s">
        <v>7</v>
      </c>
      <c r="K104" s="105"/>
      <c r="L104" s="105"/>
      <c r="M104" s="105"/>
      <c r="N104" s="105"/>
      <c r="O104" s="105"/>
      <c r="P104" s="105"/>
      <c r="Q104" s="105"/>
      <c r="R104" s="105"/>
      <c r="S104" s="105"/>
      <c r="T104" s="105"/>
      <c r="U104" s="105"/>
      <c r="V104" s="105"/>
      <c r="W104" s="105"/>
      <c r="X104" s="105"/>
      <c r="Y104" s="105"/>
      <c r="Z104" s="103"/>
    </row>
    <row r="105" spans="1:27" ht="20.100000000000001" customHeight="1" x14ac:dyDescent="0.15">
      <c r="A105" s="80">
        <f>IFERROR(IF(AND(TRIM($I105)&lt;&gt;"", NOT(AND(ISNUMBER(VALUE(SUBSTITUTE($I105,"-",""))), IFERROR(SEARCH("-",$I105),0)&gt;0))),1001,0),3)</f>
        <v>0</v>
      </c>
      <c r="B105" s="80"/>
      <c r="C105" s="98"/>
      <c r="D105" s="99">
        <v>14</v>
      </c>
      <c r="E105" s="75" t="s">
        <v>197</v>
      </c>
      <c r="I105" s="43"/>
      <c r="J105" s="43"/>
      <c r="K105" s="43"/>
      <c r="L105" s="43"/>
      <c r="M105" s="43"/>
      <c r="Y105" s="105"/>
      <c r="Z105" s="103"/>
    </row>
    <row r="106" spans="1:27" ht="20.100000000000001" customHeight="1" x14ac:dyDescent="0.15">
      <c r="A106" s="80"/>
      <c r="B106" s="80"/>
      <c r="C106" s="107"/>
      <c r="D106" s="104"/>
      <c r="E106" s="104"/>
      <c r="F106" s="104"/>
      <c r="G106" s="104"/>
      <c r="H106" s="104"/>
      <c r="I106" s="101"/>
      <c r="J106" s="106" t="s">
        <v>91</v>
      </c>
      <c r="K106" s="105"/>
      <c r="L106" s="105"/>
      <c r="M106" s="105"/>
      <c r="N106" s="105"/>
      <c r="O106" s="105"/>
      <c r="P106" s="105"/>
      <c r="Q106" s="105"/>
      <c r="R106" s="105"/>
      <c r="S106" s="105"/>
      <c r="T106" s="105"/>
      <c r="U106" s="105"/>
      <c r="V106" s="105"/>
      <c r="W106" s="105"/>
      <c r="X106" s="105"/>
      <c r="Y106" s="105"/>
      <c r="Z106" s="103"/>
    </row>
    <row r="107" spans="1:27" ht="20.100000000000001" customHeight="1" x14ac:dyDescent="0.15">
      <c r="A107" s="80">
        <f>IFERROR(IF(AND(TRIM($I107)&lt;&gt;"", NOT(AND(ISNUMBER(VALUE(SUBSTITUTE($I107,"-",""))), IFERROR(SEARCH("-",$I107),0)&gt;0))),1001,0),3)</f>
        <v>0</v>
      </c>
      <c r="B107" s="80"/>
      <c r="C107" s="98"/>
      <c r="D107" s="99">
        <v>15</v>
      </c>
      <c r="E107" s="75" t="s">
        <v>198</v>
      </c>
      <c r="I107" s="43"/>
      <c r="J107" s="43"/>
      <c r="K107" s="43"/>
      <c r="L107" s="43"/>
      <c r="M107" s="43"/>
      <c r="N107" s="105"/>
      <c r="O107" s="105"/>
      <c r="P107" s="105"/>
      <c r="Q107" s="105"/>
      <c r="R107" s="105"/>
      <c r="S107" s="105"/>
      <c r="T107" s="105"/>
      <c r="U107" s="105"/>
      <c r="V107" s="105"/>
      <c r="W107" s="105"/>
      <c r="X107" s="105"/>
      <c r="Y107" s="105"/>
      <c r="Z107" s="103"/>
    </row>
    <row r="108" spans="1:27" ht="20.100000000000001" customHeight="1" x14ac:dyDescent="0.15">
      <c r="A108" s="80"/>
      <c r="B108" s="80"/>
      <c r="C108" s="107"/>
      <c r="D108" s="104"/>
      <c r="E108" s="104"/>
      <c r="F108" s="104"/>
      <c r="G108" s="104"/>
      <c r="H108" s="104"/>
      <c r="I108" s="101"/>
      <c r="J108" s="106" t="s">
        <v>91</v>
      </c>
      <c r="K108" s="105"/>
      <c r="L108" s="105"/>
      <c r="M108" s="105"/>
      <c r="N108" s="105"/>
      <c r="O108" s="105"/>
      <c r="P108" s="105"/>
      <c r="Q108" s="105"/>
      <c r="R108" s="105"/>
      <c r="S108" s="105"/>
      <c r="T108" s="105"/>
      <c r="U108" s="105"/>
      <c r="V108" s="105"/>
      <c r="W108" s="105"/>
      <c r="X108" s="105"/>
      <c r="Y108" s="105"/>
      <c r="Z108" s="103"/>
    </row>
    <row r="109" spans="1:27" ht="20.100000000000001" customHeight="1" x14ac:dyDescent="0.15">
      <c r="A109" s="80"/>
      <c r="B109" s="80"/>
      <c r="C109" s="121"/>
      <c r="D109" s="122"/>
      <c r="E109" s="122"/>
      <c r="F109" s="122"/>
      <c r="G109" s="122"/>
      <c r="H109" s="122"/>
      <c r="I109" s="134"/>
      <c r="J109" s="135"/>
      <c r="K109" s="136"/>
      <c r="L109" s="135"/>
      <c r="M109" s="135"/>
      <c r="N109" s="135"/>
      <c r="O109" s="135"/>
      <c r="P109" s="135"/>
      <c r="Q109" s="137"/>
      <c r="R109" s="135"/>
      <c r="S109" s="135"/>
      <c r="T109" s="135"/>
      <c r="U109" s="135"/>
      <c r="V109" s="135"/>
      <c r="W109" s="135"/>
      <c r="X109" s="135"/>
      <c r="Y109" s="135"/>
      <c r="Z109" s="122"/>
      <c r="AA109" s="115"/>
    </row>
    <row r="110" spans="1:27" ht="20.100000000000001" customHeight="1" x14ac:dyDescent="0.15">
      <c r="A110" s="80"/>
      <c r="B110" s="80"/>
      <c r="C110" s="104"/>
      <c r="D110" s="104"/>
      <c r="E110" s="104"/>
      <c r="F110" s="104"/>
      <c r="G110" s="104"/>
      <c r="H110" s="104"/>
      <c r="I110" s="126"/>
      <c r="J110" s="104"/>
      <c r="K110" s="138"/>
      <c r="L110" s="104"/>
      <c r="M110" s="104"/>
      <c r="N110" s="104"/>
      <c r="O110" s="104"/>
      <c r="P110" s="104"/>
      <c r="Q110" s="104"/>
      <c r="R110" s="104"/>
      <c r="S110" s="104"/>
      <c r="T110" s="104"/>
      <c r="U110" s="104"/>
      <c r="V110" s="104"/>
      <c r="W110" s="104"/>
      <c r="X110" s="104"/>
      <c r="Y110" s="104"/>
      <c r="Z110" s="104"/>
    </row>
    <row r="111" spans="1:27" ht="15.75" hidden="1" customHeight="1" x14ac:dyDescent="0.15">
      <c r="A111" s="80"/>
      <c r="B111" s="80"/>
      <c r="C111" s="104"/>
      <c r="D111" s="104"/>
      <c r="E111" s="104"/>
      <c r="F111" s="104"/>
      <c r="G111" s="104"/>
      <c r="H111" s="104"/>
      <c r="I111" s="126"/>
      <c r="J111" s="104"/>
      <c r="K111" s="138"/>
      <c r="L111" s="104"/>
      <c r="M111" s="104"/>
      <c r="N111" s="104"/>
      <c r="O111" s="104"/>
      <c r="P111" s="104"/>
      <c r="Q111" s="104"/>
      <c r="R111" s="104"/>
      <c r="S111" s="104"/>
      <c r="T111" s="104"/>
      <c r="U111" s="104"/>
      <c r="V111" s="104"/>
      <c r="W111" s="104"/>
      <c r="X111" s="104"/>
      <c r="Y111" s="104"/>
      <c r="Z111" s="104"/>
    </row>
    <row r="112" spans="1:27" ht="15.75" hidden="1" customHeight="1" x14ac:dyDescent="0.15">
      <c r="A112" s="80"/>
      <c r="B112" s="80"/>
      <c r="C112" s="104"/>
      <c r="D112" s="104"/>
      <c r="E112" s="104"/>
      <c r="F112" s="104"/>
      <c r="G112" s="104"/>
      <c r="H112" s="104"/>
      <c r="I112" s="126"/>
      <c r="J112" s="104"/>
      <c r="K112" s="138"/>
      <c r="L112" s="104"/>
      <c r="M112" s="104"/>
      <c r="N112" s="104"/>
      <c r="O112" s="104"/>
      <c r="P112" s="104"/>
      <c r="Q112" s="104"/>
      <c r="R112" s="104"/>
      <c r="S112" s="104"/>
      <c r="T112" s="104"/>
      <c r="U112" s="104"/>
      <c r="V112" s="104"/>
      <c r="W112" s="104"/>
      <c r="X112" s="104"/>
      <c r="Y112" s="104"/>
      <c r="Z112" s="104"/>
    </row>
    <row r="113" spans="1:26" ht="15.75" hidden="1" customHeight="1" x14ac:dyDescent="0.15">
      <c r="A113" s="80"/>
      <c r="B113" s="80"/>
      <c r="C113" s="104"/>
      <c r="D113" s="104"/>
      <c r="E113" s="104"/>
      <c r="F113" s="104"/>
      <c r="G113" s="104"/>
      <c r="H113" s="104"/>
      <c r="I113" s="126"/>
      <c r="J113" s="104"/>
      <c r="K113" s="138"/>
      <c r="L113" s="104"/>
      <c r="M113" s="104"/>
      <c r="N113" s="104"/>
      <c r="O113" s="104"/>
      <c r="P113" s="104"/>
      <c r="Q113" s="104"/>
      <c r="R113" s="104"/>
      <c r="S113" s="104"/>
      <c r="T113" s="104"/>
      <c r="U113" s="104"/>
      <c r="V113" s="104"/>
      <c r="W113" s="104"/>
      <c r="X113" s="104"/>
      <c r="Y113" s="104"/>
      <c r="Z113" s="104"/>
    </row>
    <row r="114" spans="1:26" ht="15.75" hidden="1" customHeight="1" x14ac:dyDescent="0.15">
      <c r="A114" s="80"/>
      <c r="B114" s="80"/>
      <c r="C114" s="104"/>
      <c r="D114" s="104"/>
      <c r="E114" s="104"/>
      <c r="F114" s="104"/>
      <c r="G114" s="104"/>
      <c r="H114" s="104"/>
      <c r="I114" s="126"/>
      <c r="J114" s="104"/>
      <c r="K114" s="138"/>
      <c r="L114" s="104"/>
      <c r="M114" s="104"/>
      <c r="N114" s="104"/>
      <c r="O114" s="104"/>
      <c r="P114" s="104"/>
      <c r="Q114" s="104"/>
      <c r="R114" s="104"/>
      <c r="S114" s="104"/>
      <c r="T114" s="104"/>
      <c r="U114" s="104"/>
      <c r="V114" s="104"/>
      <c r="W114" s="104"/>
      <c r="X114" s="104"/>
      <c r="Y114" s="104"/>
      <c r="Z114" s="104"/>
    </row>
    <row r="115" spans="1:26" ht="15.75" hidden="1" customHeight="1" x14ac:dyDescent="0.15">
      <c r="A115" s="80"/>
      <c r="B115" s="80"/>
      <c r="C115" s="104"/>
      <c r="D115" s="104"/>
      <c r="E115" s="104"/>
      <c r="F115" s="104"/>
      <c r="G115" s="104"/>
      <c r="H115" s="104"/>
      <c r="I115" s="126"/>
      <c r="J115" s="104"/>
      <c r="K115" s="138"/>
      <c r="L115" s="104"/>
      <c r="M115" s="104"/>
      <c r="N115" s="104"/>
      <c r="O115" s="104"/>
      <c r="P115" s="104"/>
      <c r="Q115" s="104"/>
      <c r="R115" s="104"/>
      <c r="S115" s="104"/>
      <c r="T115" s="104"/>
      <c r="U115" s="104"/>
      <c r="V115" s="104"/>
      <c r="W115" s="104"/>
      <c r="X115" s="104"/>
      <c r="Y115" s="104"/>
      <c r="Z115" s="104"/>
    </row>
    <row r="116" spans="1:26" ht="15.75" hidden="1" customHeight="1" x14ac:dyDescent="0.15">
      <c r="A116" s="80"/>
      <c r="B116" s="80"/>
      <c r="C116" s="104"/>
      <c r="D116" s="104"/>
      <c r="E116" s="104"/>
      <c r="F116" s="104"/>
      <c r="G116" s="104"/>
      <c r="H116" s="104"/>
      <c r="I116" s="126"/>
      <c r="J116" s="104"/>
      <c r="K116" s="138"/>
      <c r="L116" s="104"/>
      <c r="M116" s="104"/>
      <c r="N116" s="104"/>
      <c r="O116" s="104"/>
      <c r="P116" s="104"/>
      <c r="Q116" s="104"/>
      <c r="R116" s="104"/>
      <c r="S116" s="104"/>
      <c r="T116" s="104"/>
      <c r="U116" s="104"/>
      <c r="V116" s="104"/>
      <c r="W116" s="104"/>
      <c r="X116" s="104"/>
      <c r="Y116" s="104"/>
      <c r="Z116" s="104"/>
    </row>
    <row r="117" spans="1:26" ht="15.75" hidden="1" customHeight="1" x14ac:dyDescent="0.15">
      <c r="A117" s="80"/>
      <c r="B117" s="80"/>
      <c r="C117" s="104"/>
      <c r="D117" s="104"/>
      <c r="E117" s="104"/>
      <c r="F117" s="104"/>
      <c r="G117" s="104"/>
      <c r="H117" s="104"/>
      <c r="I117" s="126"/>
      <c r="J117" s="104"/>
      <c r="K117" s="138"/>
      <c r="L117" s="104"/>
      <c r="M117" s="104"/>
      <c r="N117" s="104"/>
      <c r="O117" s="104"/>
      <c r="P117" s="104"/>
      <c r="Q117" s="104"/>
      <c r="R117" s="104"/>
      <c r="S117" s="104"/>
      <c r="T117" s="104"/>
      <c r="U117" s="104"/>
      <c r="V117" s="104"/>
      <c r="W117" s="104"/>
      <c r="X117" s="104"/>
      <c r="Y117" s="104"/>
      <c r="Z117" s="104"/>
    </row>
    <row r="118" spans="1:26" ht="15.75" hidden="1" customHeight="1" x14ac:dyDescent="0.15">
      <c r="A118" s="80"/>
      <c r="B118" s="80"/>
      <c r="C118" s="104"/>
      <c r="D118" s="104"/>
      <c r="E118" s="104"/>
      <c r="F118" s="104"/>
      <c r="G118" s="104"/>
      <c r="H118" s="104"/>
      <c r="I118" s="126"/>
      <c r="J118" s="104"/>
      <c r="K118" s="138"/>
      <c r="L118" s="104"/>
      <c r="M118" s="104"/>
      <c r="N118" s="104"/>
      <c r="O118" s="104"/>
      <c r="P118" s="104"/>
      <c r="Q118" s="104"/>
      <c r="R118" s="104"/>
      <c r="S118" s="104"/>
      <c r="T118" s="104"/>
      <c r="U118" s="104"/>
      <c r="V118" s="104"/>
      <c r="W118" s="104"/>
      <c r="X118" s="104"/>
      <c r="Y118" s="104"/>
      <c r="Z118" s="104"/>
    </row>
    <row r="119" spans="1:26" ht="15.75" hidden="1" customHeight="1" x14ac:dyDescent="0.15">
      <c r="A119" s="80"/>
      <c r="B119" s="80"/>
      <c r="C119" s="104"/>
      <c r="D119" s="104"/>
      <c r="E119" s="104"/>
      <c r="F119" s="104"/>
      <c r="G119" s="104"/>
      <c r="H119" s="104"/>
      <c r="I119" s="126"/>
      <c r="J119" s="104"/>
      <c r="K119" s="138"/>
      <c r="L119" s="104"/>
      <c r="M119" s="104"/>
      <c r="N119" s="104"/>
      <c r="O119" s="104"/>
      <c r="P119" s="104"/>
      <c r="Q119" s="104"/>
      <c r="R119" s="104"/>
      <c r="S119" s="104"/>
      <c r="T119" s="104"/>
      <c r="U119" s="104"/>
      <c r="V119" s="104"/>
      <c r="W119" s="104"/>
      <c r="X119" s="104"/>
      <c r="Y119" s="104"/>
      <c r="Z119" s="104"/>
    </row>
    <row r="120" spans="1:26" ht="15.75" hidden="1" customHeight="1" x14ac:dyDescent="0.15">
      <c r="A120" s="80"/>
      <c r="B120" s="80"/>
      <c r="C120" s="104"/>
      <c r="D120" s="104"/>
      <c r="E120" s="104"/>
      <c r="F120" s="104"/>
      <c r="G120" s="104"/>
      <c r="H120" s="104"/>
      <c r="I120" s="126"/>
      <c r="J120" s="104"/>
      <c r="K120" s="138"/>
      <c r="L120" s="104"/>
      <c r="M120" s="104"/>
      <c r="N120" s="104"/>
      <c r="O120" s="104"/>
      <c r="P120" s="104"/>
      <c r="Q120" s="104"/>
      <c r="R120" s="104"/>
      <c r="S120" s="104"/>
      <c r="T120" s="104"/>
      <c r="U120" s="104"/>
      <c r="V120" s="104"/>
      <c r="W120" s="104"/>
      <c r="X120" s="104"/>
      <c r="Y120" s="104"/>
      <c r="Z120" s="104"/>
    </row>
    <row r="121" spans="1:26" ht="15.75" hidden="1" customHeight="1" x14ac:dyDescent="0.15">
      <c r="A121" s="80"/>
      <c r="B121" s="80"/>
      <c r="C121" s="104"/>
      <c r="D121" s="104"/>
      <c r="E121" s="104"/>
      <c r="F121" s="104"/>
      <c r="G121" s="104"/>
      <c r="H121" s="104"/>
      <c r="I121" s="126"/>
      <c r="J121" s="104"/>
      <c r="K121" s="138"/>
      <c r="L121" s="104"/>
      <c r="M121" s="104"/>
      <c r="N121" s="104"/>
      <c r="O121" s="104"/>
      <c r="P121" s="104"/>
      <c r="Q121" s="104"/>
      <c r="R121" s="104"/>
      <c r="S121" s="104"/>
      <c r="T121" s="104"/>
      <c r="U121" s="104"/>
      <c r="V121" s="104"/>
      <c r="W121" s="104"/>
      <c r="X121" s="104"/>
      <c r="Y121" s="104"/>
      <c r="Z121" s="104"/>
    </row>
    <row r="122" spans="1:26" ht="15.75" hidden="1" customHeight="1" x14ac:dyDescent="0.15">
      <c r="A122" s="80"/>
      <c r="B122" s="80"/>
      <c r="C122" s="104"/>
      <c r="D122" s="104"/>
      <c r="E122" s="104"/>
      <c r="F122" s="104"/>
      <c r="G122" s="104"/>
      <c r="H122" s="104"/>
      <c r="I122" s="126"/>
      <c r="J122" s="104"/>
      <c r="K122" s="138"/>
      <c r="L122" s="104"/>
      <c r="M122" s="104"/>
      <c r="N122" s="104"/>
      <c r="O122" s="104"/>
      <c r="P122" s="104"/>
      <c r="Q122" s="104"/>
      <c r="R122" s="104"/>
      <c r="S122" s="104"/>
      <c r="T122" s="104"/>
      <c r="U122" s="104"/>
      <c r="V122" s="104"/>
      <c r="W122" s="104"/>
      <c r="X122" s="104"/>
      <c r="Y122" s="104"/>
      <c r="Z122" s="104"/>
    </row>
    <row r="123" spans="1:26" ht="15.75" hidden="1" customHeight="1" x14ac:dyDescent="0.15">
      <c r="A123" s="80"/>
      <c r="B123" s="80"/>
      <c r="C123" s="104"/>
      <c r="D123" s="104"/>
      <c r="E123" s="104"/>
      <c r="F123" s="104"/>
      <c r="G123" s="104"/>
      <c r="H123" s="104"/>
      <c r="I123" s="126"/>
      <c r="J123" s="104"/>
      <c r="K123" s="138"/>
      <c r="L123" s="104"/>
      <c r="M123" s="104"/>
      <c r="N123" s="104"/>
      <c r="O123" s="104"/>
      <c r="P123" s="104"/>
      <c r="Q123" s="104"/>
      <c r="R123" s="104"/>
      <c r="S123" s="104"/>
      <c r="T123" s="104"/>
      <c r="U123" s="104"/>
      <c r="V123" s="104"/>
      <c r="W123" s="104"/>
      <c r="X123" s="104"/>
      <c r="Y123" s="104"/>
      <c r="Z123" s="104"/>
    </row>
    <row r="124" spans="1:26" ht="15.75" hidden="1" customHeight="1" x14ac:dyDescent="0.15">
      <c r="A124" s="80"/>
      <c r="B124" s="80"/>
      <c r="C124" s="104"/>
      <c r="D124" s="104"/>
      <c r="E124" s="104"/>
      <c r="F124" s="104"/>
      <c r="G124" s="104"/>
      <c r="H124" s="104"/>
      <c r="I124" s="126"/>
      <c r="J124" s="104"/>
      <c r="K124" s="138"/>
      <c r="L124" s="104"/>
      <c r="M124" s="104"/>
      <c r="N124" s="104"/>
      <c r="O124" s="104"/>
      <c r="P124" s="104"/>
      <c r="Q124" s="104"/>
      <c r="R124" s="104"/>
      <c r="S124" s="104"/>
      <c r="T124" s="104"/>
      <c r="U124" s="104"/>
      <c r="V124" s="104"/>
      <c r="W124" s="104"/>
      <c r="X124" s="104"/>
      <c r="Y124" s="104"/>
      <c r="Z124" s="104"/>
    </row>
    <row r="125" spans="1:26" ht="15.75" hidden="1" customHeight="1" x14ac:dyDescent="0.15">
      <c r="A125" s="80"/>
      <c r="B125" s="80"/>
      <c r="C125" s="104"/>
      <c r="D125" s="104"/>
      <c r="E125" s="104"/>
      <c r="F125" s="104"/>
      <c r="G125" s="104"/>
      <c r="H125" s="104"/>
      <c r="I125" s="126"/>
      <c r="J125" s="104"/>
      <c r="K125" s="138"/>
      <c r="L125" s="104"/>
      <c r="M125" s="104"/>
      <c r="N125" s="104"/>
      <c r="O125" s="104"/>
      <c r="P125" s="104"/>
      <c r="Q125" s="104"/>
      <c r="R125" s="104"/>
      <c r="S125" s="104"/>
      <c r="T125" s="104"/>
      <c r="U125" s="104"/>
      <c r="V125" s="104"/>
      <c r="W125" s="104"/>
      <c r="X125" s="104"/>
      <c r="Y125" s="104"/>
      <c r="Z125" s="104"/>
    </row>
    <row r="126" spans="1:26" ht="15.75" hidden="1" customHeight="1" x14ac:dyDescent="0.15">
      <c r="A126" s="80"/>
      <c r="B126" s="80"/>
      <c r="C126" s="104"/>
      <c r="D126" s="104"/>
      <c r="E126" s="104"/>
      <c r="F126" s="104"/>
      <c r="G126" s="104"/>
      <c r="H126" s="104"/>
      <c r="I126" s="126"/>
      <c r="J126" s="104"/>
      <c r="K126" s="138"/>
      <c r="L126" s="104"/>
      <c r="M126" s="104"/>
      <c r="N126" s="104"/>
      <c r="O126" s="104"/>
      <c r="P126" s="104"/>
      <c r="Q126" s="104"/>
      <c r="R126" s="104"/>
      <c r="S126" s="104"/>
      <c r="T126" s="104"/>
      <c r="U126" s="104"/>
      <c r="V126" s="104"/>
      <c r="W126" s="104"/>
      <c r="X126" s="104"/>
      <c r="Y126" s="104"/>
      <c r="Z126" s="104"/>
    </row>
    <row r="127" spans="1:26" ht="15.75" hidden="1" customHeight="1" x14ac:dyDescent="0.15">
      <c r="A127" s="80"/>
      <c r="B127" s="80"/>
      <c r="C127" s="104"/>
      <c r="D127" s="104"/>
      <c r="E127" s="104"/>
      <c r="F127" s="104"/>
      <c r="G127" s="104"/>
      <c r="H127" s="104"/>
      <c r="I127" s="126"/>
      <c r="J127" s="104"/>
      <c r="K127" s="138"/>
      <c r="L127" s="104"/>
      <c r="M127" s="104"/>
      <c r="N127" s="104"/>
      <c r="O127" s="104"/>
      <c r="P127" s="104"/>
      <c r="Q127" s="104"/>
      <c r="R127" s="104"/>
      <c r="S127" s="104"/>
      <c r="T127" s="104"/>
      <c r="U127" s="104"/>
      <c r="V127" s="104"/>
      <c r="W127" s="104"/>
      <c r="X127" s="104"/>
      <c r="Y127" s="104"/>
      <c r="Z127" s="104"/>
    </row>
    <row r="128" spans="1:26" ht="20.100000000000001" customHeight="1" x14ac:dyDescent="0.15">
      <c r="A128" s="80"/>
      <c r="B128" s="80"/>
      <c r="C128" s="104"/>
      <c r="D128" s="104"/>
      <c r="E128" s="104"/>
      <c r="F128" s="104"/>
      <c r="G128" s="104"/>
      <c r="H128" s="104"/>
      <c r="I128" s="126"/>
      <c r="J128" s="104"/>
      <c r="K128" s="138"/>
      <c r="L128" s="104"/>
      <c r="M128" s="104"/>
      <c r="N128" s="104"/>
      <c r="O128" s="104"/>
      <c r="P128" s="104"/>
      <c r="Q128" s="104"/>
      <c r="R128" s="104"/>
      <c r="S128" s="104"/>
      <c r="T128" s="104"/>
      <c r="U128" s="104"/>
      <c r="V128" s="104"/>
      <c r="W128" s="104"/>
      <c r="X128" s="104"/>
      <c r="Y128" s="104"/>
      <c r="Z128" s="104"/>
    </row>
    <row r="129" spans="1:26" ht="20.100000000000001" customHeight="1" x14ac:dyDescent="0.15">
      <c r="A129" s="80"/>
      <c r="B129" s="80"/>
      <c r="C129" s="91" t="s">
        <v>77</v>
      </c>
      <c r="D129" s="92"/>
      <c r="E129" s="92"/>
      <c r="F129" s="92"/>
      <c r="G129" s="92"/>
      <c r="H129" s="93"/>
      <c r="Q129" s="139"/>
    </row>
    <row r="130" spans="1:26" ht="15" customHeight="1" x14ac:dyDescent="0.15">
      <c r="A130" s="80"/>
      <c r="B130" s="80"/>
      <c r="C130" s="140"/>
      <c r="D130" s="141"/>
      <c r="E130" s="141"/>
      <c r="F130" s="141"/>
      <c r="G130" s="141"/>
      <c r="H130" s="141"/>
      <c r="I130" s="142"/>
      <c r="J130" s="96"/>
      <c r="K130" s="142"/>
      <c r="L130" s="96"/>
      <c r="M130" s="96"/>
      <c r="N130" s="96"/>
      <c r="O130" s="96"/>
      <c r="P130" s="96"/>
      <c r="Q130" s="143"/>
      <c r="R130" s="96"/>
      <c r="S130" s="96"/>
      <c r="T130" s="96"/>
      <c r="U130" s="96"/>
      <c r="V130" s="96"/>
      <c r="W130" s="96"/>
      <c r="X130" s="96"/>
      <c r="Y130" s="96"/>
      <c r="Z130" s="97"/>
    </row>
    <row r="131" spans="1:26" ht="30" customHeight="1" x14ac:dyDescent="0.15">
      <c r="A131" s="80"/>
      <c r="B131" s="80"/>
      <c r="C131" s="140"/>
      <c r="D131" s="144" t="s">
        <v>104</v>
      </c>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03"/>
    </row>
    <row r="132" spans="1:26" ht="20.100000000000001" customHeight="1" x14ac:dyDescent="0.15">
      <c r="A132" s="80"/>
      <c r="B132" s="80"/>
      <c r="C132" s="98"/>
      <c r="D132" s="99">
        <v>1</v>
      </c>
      <c r="E132" s="75" t="s">
        <v>75</v>
      </c>
      <c r="I132" s="43"/>
      <c r="J132" s="43"/>
      <c r="K132" s="43"/>
      <c r="L132" s="43"/>
      <c r="M132" s="43"/>
      <c r="N132" s="43"/>
      <c r="O132" s="43"/>
      <c r="P132" s="43"/>
      <c r="Q132" s="67"/>
      <c r="R132" s="43"/>
      <c r="S132" s="43"/>
      <c r="T132" s="43"/>
      <c r="U132" s="43"/>
      <c r="V132" s="43"/>
      <c r="W132" s="43"/>
      <c r="X132" s="43"/>
      <c r="Y132" s="43"/>
      <c r="Z132" s="103"/>
    </row>
    <row r="133" spans="1:26" ht="20.100000000000001" customHeight="1" x14ac:dyDescent="0.15">
      <c r="A133" s="80"/>
      <c r="B133" s="80"/>
      <c r="C133" s="98"/>
      <c r="D133" s="99"/>
      <c r="E133" s="104"/>
      <c r="F133" s="104"/>
      <c r="G133" s="104"/>
      <c r="H133" s="104"/>
      <c r="I133" s="110"/>
      <c r="J133" s="106" t="s">
        <v>76</v>
      </c>
      <c r="K133" s="132"/>
      <c r="L133" s="105"/>
      <c r="M133" s="105"/>
      <c r="N133" s="105"/>
      <c r="O133" s="105"/>
      <c r="P133" s="105"/>
      <c r="Q133" s="145"/>
      <c r="R133" s="105"/>
      <c r="S133" s="105"/>
      <c r="T133" s="105"/>
      <c r="U133" s="105"/>
      <c r="V133" s="105"/>
      <c r="W133" s="105"/>
      <c r="X133" s="105"/>
      <c r="Y133" s="105"/>
      <c r="Z133" s="103"/>
    </row>
    <row r="134" spans="1:26" ht="20.100000000000001" customHeight="1" x14ac:dyDescent="0.15">
      <c r="A134" s="80">
        <f>IFERROR(IF(AND(TRIM($I134)&lt;&gt;"", NOT(OR(IFERROR(SEARCH(" ",$I134),0)&gt;0, IFERROR(SEARCH("　",$I134),0)&gt;0))),1001,0),3)</f>
        <v>0</v>
      </c>
      <c r="B134" s="80"/>
      <c r="C134" s="98"/>
      <c r="D134" s="99">
        <f>D132+1</f>
        <v>2</v>
      </c>
      <c r="E134" s="75" t="s">
        <v>98</v>
      </c>
      <c r="I134" s="43"/>
      <c r="J134" s="43"/>
      <c r="K134" s="43"/>
      <c r="L134" s="43"/>
      <c r="M134" s="43"/>
      <c r="N134" s="43"/>
      <c r="O134" s="43"/>
      <c r="P134" s="43"/>
      <c r="Q134" s="43"/>
      <c r="R134" s="43"/>
      <c r="S134" s="43"/>
      <c r="T134" s="43"/>
      <c r="U134" s="43"/>
      <c r="V134" s="43"/>
      <c r="W134" s="43"/>
      <c r="X134" s="43"/>
      <c r="Y134" s="43"/>
      <c r="Z134" s="103"/>
    </row>
    <row r="135" spans="1:26" ht="20.100000000000001" customHeight="1" x14ac:dyDescent="0.15">
      <c r="A135" s="80"/>
      <c r="B135" s="80"/>
      <c r="C135" s="98"/>
      <c r="D135" s="99"/>
      <c r="E135" s="104"/>
      <c r="F135" s="104"/>
      <c r="G135" s="104"/>
      <c r="H135" s="104"/>
      <c r="I135" s="110"/>
      <c r="J135" s="106" t="s">
        <v>90</v>
      </c>
      <c r="K135" s="106"/>
      <c r="L135" s="106"/>
      <c r="M135" s="106"/>
      <c r="N135" s="106"/>
      <c r="O135" s="106"/>
      <c r="P135" s="106"/>
      <c r="Q135" s="106"/>
      <c r="R135" s="106"/>
      <c r="S135" s="106"/>
      <c r="T135" s="106"/>
      <c r="U135" s="106"/>
      <c r="V135" s="106"/>
      <c r="W135" s="106"/>
      <c r="X135" s="106"/>
      <c r="Y135" s="106"/>
      <c r="Z135" s="103"/>
    </row>
    <row r="136" spans="1:26" ht="20.100000000000001" customHeight="1" x14ac:dyDescent="0.15">
      <c r="A136" s="80">
        <f>IFERROR(IF(AND(TRIM($I136)&lt;&gt;"", NOT(OR(IFERROR(SEARCH(" ",$I136),0)&gt;0, IFERROR(SEARCH("　",$I136),0)&gt;0))),1001,0),3)</f>
        <v>0</v>
      </c>
      <c r="B136" s="80"/>
      <c r="C136" s="98"/>
      <c r="D136" s="99">
        <f>D134+1</f>
        <v>3</v>
      </c>
      <c r="E136" s="75" t="s">
        <v>99</v>
      </c>
      <c r="I136" s="43"/>
      <c r="J136" s="43"/>
      <c r="K136" s="43"/>
      <c r="L136" s="43"/>
      <c r="M136" s="43"/>
      <c r="N136" s="43"/>
      <c r="O136" s="43"/>
      <c r="P136" s="43"/>
      <c r="Q136" s="43"/>
      <c r="R136" s="43"/>
      <c r="S136" s="43"/>
      <c r="T136" s="43"/>
      <c r="U136" s="43"/>
      <c r="V136" s="43"/>
      <c r="W136" s="43"/>
      <c r="X136" s="43"/>
      <c r="Y136" s="43"/>
      <c r="Z136" s="103"/>
    </row>
    <row r="137" spans="1:26" ht="20.100000000000001" customHeight="1" x14ac:dyDescent="0.15">
      <c r="A137" s="80"/>
      <c r="B137" s="80"/>
      <c r="C137" s="98"/>
      <c r="D137" s="104"/>
      <c r="E137" s="104"/>
      <c r="F137" s="104"/>
      <c r="G137" s="104"/>
      <c r="H137" s="104"/>
      <c r="I137" s="110"/>
      <c r="J137" s="106" t="s">
        <v>5</v>
      </c>
      <c r="K137" s="106"/>
      <c r="L137" s="106"/>
      <c r="M137" s="106"/>
      <c r="N137" s="106"/>
      <c r="O137" s="106"/>
      <c r="P137" s="106"/>
      <c r="Q137" s="106"/>
      <c r="R137" s="106"/>
      <c r="S137" s="106"/>
      <c r="T137" s="106"/>
      <c r="U137" s="106"/>
      <c r="V137" s="106"/>
      <c r="W137" s="106"/>
      <c r="X137" s="106"/>
      <c r="Y137" s="106"/>
      <c r="Z137" s="103"/>
    </row>
    <row r="138" spans="1:26" ht="20.100000000000001" customHeight="1" x14ac:dyDescent="0.15">
      <c r="A138" s="80"/>
      <c r="B138" s="80"/>
      <c r="C138" s="98"/>
      <c r="D138" s="99">
        <f>D136+1</f>
        <v>4</v>
      </c>
      <c r="E138" s="75" t="s">
        <v>0</v>
      </c>
      <c r="I138" s="60"/>
      <c r="J138" s="61"/>
      <c r="K138" s="61"/>
      <c r="L138" s="61"/>
      <c r="M138" s="61"/>
      <c r="N138" s="104"/>
      <c r="O138" s="104"/>
      <c r="P138" s="104"/>
      <c r="Q138" s="104"/>
      <c r="R138" s="104"/>
      <c r="S138" s="104"/>
      <c r="T138" s="104"/>
      <c r="U138" s="104"/>
      <c r="V138" s="104"/>
      <c r="W138" s="104"/>
      <c r="X138" s="104"/>
      <c r="Y138" s="104"/>
      <c r="Z138" s="103"/>
    </row>
    <row r="139" spans="1:26" ht="20.100000000000001" customHeight="1" x14ac:dyDescent="0.15">
      <c r="A139" s="80"/>
      <c r="B139" s="80"/>
      <c r="C139" s="98"/>
      <c r="D139" s="99"/>
      <c r="E139" s="104"/>
      <c r="F139" s="104"/>
      <c r="G139" s="104"/>
      <c r="H139" s="104"/>
      <c r="I139" s="101"/>
      <c r="J139" s="106" t="s">
        <v>112</v>
      </c>
      <c r="K139" s="105"/>
      <c r="L139" s="105"/>
      <c r="M139" s="105"/>
      <c r="N139" s="105"/>
      <c r="O139" s="105"/>
      <c r="P139" s="105"/>
      <c r="Q139" s="105"/>
      <c r="R139" s="105"/>
      <c r="S139" s="105"/>
      <c r="T139" s="105"/>
      <c r="U139" s="105"/>
      <c r="V139" s="105"/>
      <c r="W139" s="105"/>
      <c r="X139" s="105"/>
      <c r="Y139" s="105"/>
      <c r="Z139" s="103"/>
    </row>
    <row r="140" spans="1:26" ht="20.100000000000001" customHeight="1" x14ac:dyDescent="0.15">
      <c r="A140" s="80">
        <f>IFERROR(IF(AND(TRIM($I140)&lt;&gt;"", AND(OR(ISERROR(FIND("@"&amp;LEFT($I140,3)&amp;"@", 都道府県3))=FALSE, ISERROR(FIND("@"&amp;LEFT($I140,4)&amp;"@",都道府県4))=FALSE))=FALSE),1001,0),3)</f>
        <v>0</v>
      </c>
      <c r="B140" s="80"/>
      <c r="C140" s="98"/>
      <c r="D140" s="99">
        <f>D138+1</f>
        <v>5</v>
      </c>
      <c r="E140" s="75" t="s">
        <v>78</v>
      </c>
      <c r="I140" s="62"/>
      <c r="J140" s="62"/>
      <c r="K140" s="62"/>
      <c r="L140" s="62"/>
      <c r="M140" s="62"/>
      <c r="N140" s="62"/>
      <c r="O140" s="62"/>
      <c r="P140" s="62"/>
      <c r="Q140" s="63"/>
      <c r="R140" s="62"/>
      <c r="S140" s="62"/>
      <c r="T140" s="62"/>
      <c r="U140" s="62"/>
      <c r="V140" s="62"/>
      <c r="W140" s="62"/>
      <c r="X140" s="62"/>
      <c r="Y140" s="62"/>
      <c r="Z140" s="103"/>
    </row>
    <row r="141" spans="1:26" ht="20.100000000000001" customHeight="1" x14ac:dyDescent="0.15">
      <c r="A141" s="80"/>
      <c r="B141" s="80"/>
      <c r="C141" s="98"/>
      <c r="D141" s="99"/>
      <c r="E141" s="104"/>
      <c r="F141" s="104"/>
      <c r="G141" s="104"/>
      <c r="H141" s="104"/>
      <c r="I141" s="101"/>
      <c r="J141" s="106" t="s">
        <v>96</v>
      </c>
      <c r="K141" s="105"/>
      <c r="L141" s="105"/>
      <c r="M141" s="105"/>
      <c r="N141" s="105"/>
      <c r="O141" s="105"/>
      <c r="P141" s="105"/>
      <c r="Q141" s="105"/>
      <c r="R141" s="105"/>
      <c r="S141" s="105"/>
      <c r="T141" s="105"/>
      <c r="U141" s="105"/>
      <c r="V141" s="105"/>
      <c r="W141" s="105"/>
      <c r="X141" s="105"/>
      <c r="Y141" s="105"/>
      <c r="Z141" s="103"/>
    </row>
    <row r="142" spans="1:26" ht="20.100000000000001" customHeight="1" x14ac:dyDescent="0.15">
      <c r="A142" s="80">
        <f>IFERROR(IF(AND(TRIM($I142)&lt;&gt;"", NOT(AND(ISNUMBER(VALUE(SUBSTITUTE($I142,"-",""))), IFERROR(SEARCH("-",$I142),0)&gt;0))),1001,0),3)</f>
        <v>0</v>
      </c>
      <c r="B142" s="80"/>
      <c r="C142" s="98"/>
      <c r="D142" s="99">
        <f>D140+1</f>
        <v>6</v>
      </c>
      <c r="E142" s="75" t="s">
        <v>3</v>
      </c>
      <c r="I142" s="43"/>
      <c r="J142" s="43"/>
      <c r="K142" s="43"/>
      <c r="L142" s="43"/>
      <c r="M142" s="43"/>
      <c r="O142" s="111" t="s">
        <v>73</v>
      </c>
      <c r="P142" s="1"/>
      <c r="Q142" s="75" t="s">
        <v>74</v>
      </c>
      <c r="Y142" s="105"/>
      <c r="Z142" s="103"/>
    </row>
    <row r="143" spans="1:26" ht="20.100000000000001" customHeight="1" x14ac:dyDescent="0.15">
      <c r="A143" s="80"/>
      <c r="B143" s="80"/>
      <c r="C143" s="107"/>
      <c r="D143" s="104"/>
      <c r="E143" s="104"/>
      <c r="F143" s="104"/>
      <c r="G143" s="104"/>
      <c r="H143" s="104"/>
      <c r="I143" s="101"/>
      <c r="J143" s="106" t="s">
        <v>97</v>
      </c>
      <c r="K143" s="105"/>
      <c r="L143" s="105"/>
      <c r="M143" s="105"/>
      <c r="N143" s="105"/>
      <c r="O143" s="105"/>
      <c r="P143" s="105"/>
      <c r="Q143" s="105"/>
      <c r="R143" s="105"/>
      <c r="S143" s="105"/>
      <c r="T143" s="105"/>
      <c r="U143" s="105"/>
      <c r="V143" s="105"/>
      <c r="W143" s="105"/>
      <c r="X143" s="105"/>
      <c r="Y143" s="105"/>
      <c r="Z143" s="103"/>
    </row>
    <row r="144" spans="1:26" ht="20.100000000000001" customHeight="1" x14ac:dyDescent="0.15">
      <c r="A144" s="80">
        <f>IFERROR(IF(AND(TRIM($I144)&lt;&gt;"", NOT(AND(ISNUMBER(VALUE(SUBSTITUTE($I144,"-",""))), IFERROR(SEARCH("-",$I144),0)&gt;0))),1001,0),3)</f>
        <v>0</v>
      </c>
      <c r="B144" s="80"/>
      <c r="C144" s="98"/>
      <c r="D144" s="99">
        <f>D142+1</f>
        <v>7</v>
      </c>
      <c r="E144" s="75" t="s">
        <v>4</v>
      </c>
      <c r="I144" s="43"/>
      <c r="J144" s="43"/>
      <c r="K144" s="43"/>
      <c r="L144" s="43"/>
      <c r="M144" s="43"/>
      <c r="N144" s="105"/>
      <c r="O144" s="105"/>
      <c r="P144" s="105"/>
      <c r="Q144" s="105"/>
      <c r="R144" s="105"/>
      <c r="S144" s="105"/>
      <c r="T144" s="105"/>
      <c r="U144" s="105"/>
      <c r="V144" s="105"/>
      <c r="W144" s="105"/>
      <c r="X144" s="105"/>
      <c r="Y144" s="105"/>
      <c r="Z144" s="103"/>
    </row>
    <row r="145" spans="1:26" ht="20.100000000000001" customHeight="1" x14ac:dyDescent="0.15">
      <c r="A145" s="80"/>
      <c r="B145" s="80"/>
      <c r="C145" s="107"/>
      <c r="D145" s="104"/>
      <c r="E145" s="104"/>
      <c r="F145" s="104"/>
      <c r="G145" s="104"/>
      <c r="H145" s="104"/>
      <c r="I145" s="101"/>
      <c r="J145" s="106" t="s">
        <v>97</v>
      </c>
      <c r="K145" s="105"/>
      <c r="L145" s="105"/>
      <c r="M145" s="105"/>
      <c r="N145" s="105"/>
      <c r="O145" s="105"/>
      <c r="P145" s="105"/>
      <c r="Q145" s="105"/>
      <c r="R145" s="105"/>
      <c r="S145" s="105"/>
      <c r="T145" s="105"/>
      <c r="U145" s="105"/>
      <c r="V145" s="105"/>
      <c r="W145" s="105"/>
      <c r="X145" s="105"/>
      <c r="Y145" s="105"/>
      <c r="Z145" s="103"/>
    </row>
    <row r="146" spans="1:26" ht="20.100000000000001" customHeight="1" x14ac:dyDescent="0.15">
      <c r="A146" s="80">
        <f>IFERROR(IF(AND(TRIM($I146)&lt;&gt;"", NOT(IFERROR(SEARCH("@",$I146),0)&gt;0)),1001,0),3)</f>
        <v>0</v>
      </c>
      <c r="B146" s="80"/>
      <c r="C146" s="98"/>
      <c r="D146" s="99">
        <f>D144+1</f>
        <v>8</v>
      </c>
      <c r="E146" s="75" t="s">
        <v>79</v>
      </c>
      <c r="I146" s="43"/>
      <c r="J146" s="43"/>
      <c r="K146" s="43"/>
      <c r="L146" s="43"/>
      <c r="M146" s="43"/>
      <c r="N146" s="43"/>
      <c r="O146" s="43"/>
      <c r="P146" s="43"/>
      <c r="Q146" s="44"/>
      <c r="R146" s="43"/>
      <c r="S146" s="43"/>
      <c r="T146" s="43"/>
      <c r="U146" s="43"/>
      <c r="V146" s="43"/>
      <c r="W146" s="43"/>
      <c r="X146" s="43"/>
      <c r="Y146" s="43"/>
      <c r="Z146" s="103"/>
    </row>
    <row r="147" spans="1:26" ht="20.100000000000001" customHeight="1" x14ac:dyDescent="0.15">
      <c r="A147" s="80"/>
      <c r="B147" s="80"/>
      <c r="C147" s="107"/>
      <c r="D147" s="104"/>
      <c r="E147" s="104"/>
      <c r="F147" s="104"/>
      <c r="G147" s="104"/>
      <c r="H147" s="104"/>
      <c r="I147" s="101"/>
      <c r="J147" s="112" t="s">
        <v>110</v>
      </c>
      <c r="K147" s="132"/>
      <c r="L147" s="105"/>
      <c r="M147" s="105"/>
      <c r="N147" s="105"/>
      <c r="O147" s="105"/>
      <c r="P147" s="105"/>
      <c r="Q147" s="133"/>
      <c r="R147" s="105"/>
      <c r="S147" s="105"/>
      <c r="T147" s="105"/>
      <c r="U147" s="105"/>
      <c r="V147" s="105"/>
      <c r="W147" s="105"/>
      <c r="X147" s="105"/>
      <c r="Y147" s="105"/>
      <c r="Z147" s="103"/>
    </row>
    <row r="148" spans="1:26" ht="20.100000000000001" customHeight="1" x14ac:dyDescent="0.15">
      <c r="A148" s="80"/>
      <c r="B148" s="80"/>
      <c r="C148" s="121"/>
      <c r="D148" s="122"/>
      <c r="E148" s="122"/>
      <c r="F148" s="122"/>
      <c r="G148" s="122"/>
      <c r="H148" s="122"/>
      <c r="I148" s="124"/>
      <c r="J148" s="123"/>
      <c r="K148" s="124"/>
      <c r="L148" s="123"/>
      <c r="M148" s="123"/>
      <c r="N148" s="123"/>
      <c r="O148" s="123"/>
      <c r="P148" s="123"/>
      <c r="Q148" s="146"/>
      <c r="R148" s="123"/>
      <c r="S148" s="123"/>
      <c r="T148" s="123"/>
      <c r="U148" s="123"/>
      <c r="V148" s="123"/>
      <c r="W148" s="123"/>
      <c r="X148" s="123"/>
      <c r="Y148" s="123"/>
      <c r="Z148" s="125"/>
    </row>
    <row r="149" spans="1:26" ht="20.100000000000001" customHeight="1" x14ac:dyDescent="0.15">
      <c r="A149" s="80"/>
      <c r="B149" s="80"/>
      <c r="C149" s="104"/>
      <c r="D149" s="104"/>
      <c r="E149" s="104"/>
      <c r="F149" s="104"/>
      <c r="G149" s="104"/>
      <c r="H149" s="104"/>
      <c r="I149" s="127"/>
      <c r="J149" s="127"/>
      <c r="K149" s="127"/>
      <c r="L149" s="127"/>
      <c r="M149" s="127"/>
      <c r="N149" s="127"/>
      <c r="O149" s="127"/>
      <c r="P149" s="127"/>
      <c r="Q149" s="147"/>
      <c r="R149" s="127"/>
      <c r="S149" s="127"/>
      <c r="T149" s="127"/>
      <c r="U149" s="127"/>
      <c r="V149" s="127"/>
      <c r="W149" s="127"/>
      <c r="X149" s="127"/>
      <c r="Y149" s="127"/>
      <c r="Z149" s="104"/>
    </row>
    <row r="150" spans="1:26" ht="15.75" hidden="1" customHeight="1" x14ac:dyDescent="0.15">
      <c r="A150" s="80"/>
      <c r="B150" s="80"/>
      <c r="C150" s="104"/>
      <c r="D150" s="104"/>
      <c r="E150" s="104"/>
      <c r="F150" s="104"/>
      <c r="G150" s="104"/>
      <c r="H150" s="104"/>
      <c r="I150" s="127"/>
      <c r="J150" s="127"/>
      <c r="K150" s="127"/>
      <c r="L150" s="127"/>
      <c r="M150" s="127"/>
      <c r="N150" s="127"/>
      <c r="O150" s="127"/>
      <c r="P150" s="127"/>
      <c r="Q150" s="147"/>
      <c r="R150" s="127"/>
      <c r="S150" s="127"/>
      <c r="T150" s="127"/>
      <c r="U150" s="127"/>
      <c r="V150" s="127"/>
      <c r="W150" s="127"/>
      <c r="X150" s="127"/>
      <c r="Y150" s="127"/>
      <c r="Z150" s="104"/>
    </row>
    <row r="151" spans="1:26" ht="15.75" hidden="1" customHeight="1" x14ac:dyDescent="0.15">
      <c r="A151" s="80"/>
      <c r="B151" s="80"/>
      <c r="C151" s="104"/>
      <c r="D151" s="104"/>
      <c r="E151" s="104"/>
      <c r="F151" s="104"/>
      <c r="G151" s="104"/>
      <c r="H151" s="104"/>
      <c r="I151" s="127"/>
      <c r="J151" s="127"/>
      <c r="K151" s="127"/>
      <c r="L151" s="127"/>
      <c r="M151" s="127"/>
      <c r="N151" s="127"/>
      <c r="O151" s="127"/>
      <c r="P151" s="127"/>
      <c r="Q151" s="147"/>
      <c r="R151" s="127"/>
      <c r="S151" s="127"/>
      <c r="T151" s="127"/>
      <c r="U151" s="127"/>
      <c r="V151" s="127"/>
      <c r="W151" s="127"/>
      <c r="X151" s="127"/>
      <c r="Y151" s="127"/>
      <c r="Z151" s="104"/>
    </row>
    <row r="152" spans="1:26" ht="15.75" hidden="1" customHeight="1" x14ac:dyDescent="0.15">
      <c r="A152" s="80"/>
      <c r="B152" s="80"/>
      <c r="C152" s="104"/>
      <c r="D152" s="104"/>
      <c r="E152" s="104"/>
      <c r="F152" s="104"/>
      <c r="G152" s="104"/>
      <c r="H152" s="104"/>
      <c r="I152" s="127"/>
      <c r="J152" s="127"/>
      <c r="K152" s="127"/>
      <c r="L152" s="127"/>
      <c r="M152" s="127"/>
      <c r="N152" s="127"/>
      <c r="O152" s="127"/>
      <c r="P152" s="127"/>
      <c r="Q152" s="147"/>
      <c r="R152" s="127"/>
      <c r="S152" s="127"/>
      <c r="T152" s="127"/>
      <c r="U152" s="127"/>
      <c r="V152" s="127"/>
      <c r="W152" s="127"/>
      <c r="X152" s="127"/>
      <c r="Y152" s="127"/>
      <c r="Z152" s="104"/>
    </row>
    <row r="153" spans="1:26" ht="15.75" hidden="1" customHeight="1" x14ac:dyDescent="0.15">
      <c r="A153" s="80"/>
      <c r="B153" s="80"/>
      <c r="C153" s="104"/>
      <c r="D153" s="104"/>
      <c r="E153" s="104"/>
      <c r="F153" s="104"/>
      <c r="G153" s="104"/>
      <c r="H153" s="104"/>
      <c r="I153" s="127"/>
      <c r="J153" s="127"/>
      <c r="K153" s="127"/>
      <c r="L153" s="127"/>
      <c r="M153" s="127"/>
      <c r="N153" s="127"/>
      <c r="O153" s="127"/>
      <c r="P153" s="127"/>
      <c r="Q153" s="147"/>
      <c r="R153" s="127"/>
      <c r="S153" s="127"/>
      <c r="T153" s="127"/>
      <c r="U153" s="127"/>
      <c r="V153" s="127"/>
      <c r="W153" s="127"/>
      <c r="X153" s="127"/>
      <c r="Y153" s="127"/>
      <c r="Z153" s="104"/>
    </row>
    <row r="154" spans="1:26" ht="15.75" hidden="1" customHeight="1" x14ac:dyDescent="0.15">
      <c r="A154" s="80"/>
      <c r="B154" s="80"/>
      <c r="C154" s="104"/>
      <c r="D154" s="104"/>
      <c r="E154" s="104"/>
      <c r="F154" s="104"/>
      <c r="G154" s="104"/>
      <c r="H154" s="104"/>
      <c r="I154" s="127"/>
      <c r="J154" s="127"/>
      <c r="K154" s="127"/>
      <c r="L154" s="127"/>
      <c r="M154" s="127"/>
      <c r="N154" s="127"/>
      <c r="O154" s="127"/>
      <c r="P154" s="127"/>
      <c r="Q154" s="147"/>
      <c r="R154" s="127"/>
      <c r="S154" s="127"/>
      <c r="T154" s="127"/>
      <c r="U154" s="127"/>
      <c r="V154" s="127"/>
      <c r="W154" s="127"/>
      <c r="X154" s="127"/>
      <c r="Y154" s="127"/>
      <c r="Z154" s="104"/>
    </row>
    <row r="155" spans="1:26" ht="15.75" hidden="1" customHeight="1" x14ac:dyDescent="0.15">
      <c r="A155" s="80"/>
      <c r="B155" s="80"/>
      <c r="C155" s="104"/>
      <c r="D155" s="104"/>
      <c r="E155" s="104"/>
      <c r="F155" s="104"/>
      <c r="G155" s="104"/>
      <c r="H155" s="104"/>
      <c r="I155" s="127"/>
      <c r="J155" s="127"/>
      <c r="K155" s="127"/>
      <c r="L155" s="127"/>
      <c r="M155" s="127"/>
      <c r="N155" s="127"/>
      <c r="O155" s="127"/>
      <c r="P155" s="127"/>
      <c r="Q155" s="147"/>
      <c r="R155" s="127"/>
      <c r="S155" s="127"/>
      <c r="T155" s="127"/>
      <c r="U155" s="127"/>
      <c r="V155" s="127"/>
      <c r="W155" s="127"/>
      <c r="X155" s="127"/>
      <c r="Y155" s="127"/>
      <c r="Z155" s="104"/>
    </row>
    <row r="156" spans="1:26" ht="15.75" hidden="1" customHeight="1" x14ac:dyDescent="0.15">
      <c r="A156" s="80"/>
      <c r="B156" s="80"/>
      <c r="C156" s="104"/>
      <c r="D156" s="104"/>
      <c r="E156" s="104"/>
      <c r="F156" s="104"/>
      <c r="G156" s="104"/>
      <c r="H156" s="104"/>
      <c r="I156" s="127"/>
      <c r="J156" s="127"/>
      <c r="K156" s="127"/>
      <c r="L156" s="127"/>
      <c r="M156" s="127"/>
      <c r="N156" s="127"/>
      <c r="O156" s="127"/>
      <c r="P156" s="127"/>
      <c r="Q156" s="147"/>
      <c r="R156" s="127"/>
      <c r="S156" s="127"/>
      <c r="T156" s="127"/>
      <c r="U156" s="127"/>
      <c r="V156" s="127"/>
      <c r="W156" s="127"/>
      <c r="X156" s="127"/>
      <c r="Y156" s="127"/>
      <c r="Z156" s="104"/>
    </row>
    <row r="157" spans="1:26" ht="15.75" hidden="1" customHeight="1" x14ac:dyDescent="0.15">
      <c r="A157" s="80"/>
      <c r="B157" s="80"/>
      <c r="C157" s="104"/>
      <c r="D157" s="104"/>
      <c r="E157" s="104"/>
      <c r="F157" s="104"/>
      <c r="G157" s="104"/>
      <c r="H157" s="104"/>
      <c r="I157" s="127"/>
      <c r="J157" s="127"/>
      <c r="K157" s="127"/>
      <c r="L157" s="127"/>
      <c r="M157" s="127"/>
      <c r="N157" s="127"/>
      <c r="O157" s="127"/>
      <c r="P157" s="127"/>
      <c r="Q157" s="147"/>
      <c r="R157" s="127"/>
      <c r="S157" s="127"/>
      <c r="T157" s="127"/>
      <c r="U157" s="127"/>
      <c r="V157" s="127"/>
      <c r="W157" s="127"/>
      <c r="X157" s="127"/>
      <c r="Y157" s="127"/>
      <c r="Z157" s="104"/>
    </row>
    <row r="158" spans="1:26" ht="15.75" hidden="1" customHeight="1" x14ac:dyDescent="0.15">
      <c r="A158" s="80"/>
      <c r="B158" s="80"/>
      <c r="C158" s="104"/>
      <c r="D158" s="104"/>
      <c r="E158" s="104"/>
      <c r="F158" s="104"/>
      <c r="G158" s="104"/>
      <c r="H158" s="104"/>
      <c r="I158" s="127"/>
      <c r="J158" s="127"/>
      <c r="K158" s="127"/>
      <c r="L158" s="127"/>
      <c r="M158" s="127"/>
      <c r="N158" s="127"/>
      <c r="O158" s="127"/>
      <c r="P158" s="127"/>
      <c r="Q158" s="147"/>
      <c r="R158" s="127"/>
      <c r="S158" s="127"/>
      <c r="T158" s="127"/>
      <c r="U158" s="127"/>
      <c r="V158" s="127"/>
      <c r="W158" s="127"/>
      <c r="X158" s="127"/>
      <c r="Y158" s="127"/>
      <c r="Z158" s="104"/>
    </row>
    <row r="159" spans="1:26" ht="15.75" hidden="1" customHeight="1" x14ac:dyDescent="0.15">
      <c r="A159" s="80"/>
      <c r="B159" s="80"/>
      <c r="C159" s="104"/>
      <c r="D159" s="104"/>
      <c r="E159" s="104"/>
      <c r="F159" s="104"/>
      <c r="G159" s="104"/>
      <c r="H159" s="104"/>
      <c r="I159" s="127"/>
      <c r="J159" s="127"/>
      <c r="K159" s="127"/>
      <c r="L159" s="127"/>
      <c r="M159" s="127"/>
      <c r="N159" s="127"/>
      <c r="O159" s="127"/>
      <c r="P159" s="127"/>
      <c r="Q159" s="147"/>
      <c r="R159" s="127"/>
      <c r="S159" s="127"/>
      <c r="T159" s="127"/>
      <c r="U159" s="127"/>
      <c r="V159" s="127"/>
      <c r="W159" s="127"/>
      <c r="X159" s="127"/>
      <c r="Y159" s="127"/>
      <c r="Z159" s="104"/>
    </row>
    <row r="160" spans="1:26" ht="15.75" hidden="1" customHeight="1" x14ac:dyDescent="0.15">
      <c r="A160" s="80"/>
      <c r="B160" s="80"/>
      <c r="C160" s="104"/>
      <c r="D160" s="104"/>
      <c r="E160" s="104"/>
      <c r="F160" s="104"/>
      <c r="G160" s="104"/>
      <c r="H160" s="104"/>
      <c r="I160" s="127"/>
      <c r="J160" s="127"/>
      <c r="K160" s="127"/>
      <c r="L160" s="127"/>
      <c r="M160" s="127"/>
      <c r="N160" s="127"/>
      <c r="O160" s="127"/>
      <c r="P160" s="127"/>
      <c r="Q160" s="147"/>
      <c r="R160" s="127"/>
      <c r="S160" s="127"/>
      <c r="T160" s="127"/>
      <c r="U160" s="127"/>
      <c r="V160" s="127"/>
      <c r="W160" s="127"/>
      <c r="X160" s="127"/>
      <c r="Y160" s="127"/>
      <c r="Z160" s="104"/>
    </row>
    <row r="161" spans="1:26" ht="15.75" hidden="1" customHeight="1" x14ac:dyDescent="0.15">
      <c r="A161" s="80"/>
      <c r="B161" s="80"/>
      <c r="C161" s="104"/>
      <c r="D161" s="104"/>
      <c r="E161" s="104"/>
      <c r="F161" s="104"/>
      <c r="G161" s="104"/>
      <c r="H161" s="104"/>
      <c r="I161" s="127"/>
      <c r="J161" s="127"/>
      <c r="K161" s="127"/>
      <c r="L161" s="127"/>
      <c r="M161" s="127"/>
      <c r="N161" s="127"/>
      <c r="O161" s="127"/>
      <c r="P161" s="127"/>
      <c r="Q161" s="147"/>
      <c r="R161" s="127"/>
      <c r="S161" s="127"/>
      <c r="T161" s="127"/>
      <c r="U161" s="127"/>
      <c r="V161" s="127"/>
      <c r="W161" s="127"/>
      <c r="X161" s="127"/>
      <c r="Y161" s="127"/>
      <c r="Z161" s="104"/>
    </row>
    <row r="162" spans="1:26" ht="15.75" hidden="1" customHeight="1" x14ac:dyDescent="0.15">
      <c r="A162" s="80"/>
      <c r="B162" s="80"/>
      <c r="C162" s="104"/>
      <c r="D162" s="104"/>
      <c r="E162" s="104"/>
      <c r="F162" s="104"/>
      <c r="G162" s="104"/>
      <c r="H162" s="104"/>
      <c r="I162" s="127"/>
      <c r="J162" s="127"/>
      <c r="K162" s="127"/>
      <c r="L162" s="127"/>
      <c r="M162" s="127"/>
      <c r="N162" s="127"/>
      <c r="O162" s="127"/>
      <c r="P162" s="127"/>
      <c r="Q162" s="147"/>
      <c r="R162" s="127"/>
      <c r="S162" s="127"/>
      <c r="T162" s="127"/>
      <c r="U162" s="127"/>
      <c r="V162" s="127"/>
      <c r="W162" s="127"/>
      <c r="X162" s="127"/>
      <c r="Y162" s="127"/>
      <c r="Z162" s="104"/>
    </row>
    <row r="163" spans="1:26" ht="15.75" hidden="1" customHeight="1" x14ac:dyDescent="0.15">
      <c r="A163" s="80"/>
      <c r="B163" s="80"/>
      <c r="C163" s="104"/>
      <c r="D163" s="104"/>
      <c r="E163" s="104"/>
      <c r="F163" s="104"/>
      <c r="G163" s="104"/>
      <c r="H163" s="104"/>
      <c r="I163" s="127"/>
      <c r="J163" s="127"/>
      <c r="K163" s="127"/>
      <c r="L163" s="127"/>
      <c r="M163" s="127"/>
      <c r="N163" s="127"/>
      <c r="O163" s="127"/>
      <c r="P163" s="127"/>
      <c r="Q163" s="147"/>
      <c r="R163" s="127"/>
      <c r="S163" s="127"/>
      <c r="T163" s="127"/>
      <c r="U163" s="127"/>
      <c r="V163" s="127"/>
      <c r="W163" s="127"/>
      <c r="X163" s="127"/>
      <c r="Y163" s="127"/>
      <c r="Z163" s="104"/>
    </row>
    <row r="164" spans="1:26" ht="15.75" hidden="1" customHeight="1" x14ac:dyDescent="0.15">
      <c r="A164" s="80"/>
      <c r="B164" s="80"/>
      <c r="C164" s="104"/>
      <c r="D164" s="104"/>
      <c r="E164" s="104"/>
      <c r="F164" s="104"/>
      <c r="G164" s="104"/>
      <c r="H164" s="104"/>
      <c r="I164" s="127"/>
      <c r="J164" s="127"/>
      <c r="K164" s="127"/>
      <c r="L164" s="127"/>
      <c r="M164" s="127"/>
      <c r="N164" s="127"/>
      <c r="O164" s="127"/>
      <c r="P164" s="127"/>
      <c r="Q164" s="147"/>
      <c r="R164" s="127"/>
      <c r="S164" s="127"/>
      <c r="T164" s="127"/>
      <c r="U164" s="127"/>
      <c r="V164" s="127"/>
      <c r="W164" s="127"/>
      <c r="X164" s="127"/>
      <c r="Y164" s="127"/>
      <c r="Z164" s="104"/>
    </row>
    <row r="165" spans="1:26" ht="15.75" hidden="1" customHeight="1" x14ac:dyDescent="0.15">
      <c r="A165" s="80"/>
      <c r="B165" s="80"/>
      <c r="C165" s="104"/>
      <c r="D165" s="104"/>
      <c r="E165" s="104"/>
      <c r="F165" s="104"/>
      <c r="G165" s="104"/>
      <c r="H165" s="104"/>
      <c r="I165" s="127"/>
      <c r="J165" s="127"/>
      <c r="K165" s="127"/>
      <c r="L165" s="127"/>
      <c r="M165" s="127"/>
      <c r="N165" s="127"/>
      <c r="O165" s="127"/>
      <c r="P165" s="127"/>
      <c r="Q165" s="147"/>
      <c r="R165" s="127"/>
      <c r="S165" s="127"/>
      <c r="T165" s="127"/>
      <c r="U165" s="127"/>
      <c r="V165" s="127"/>
      <c r="W165" s="127"/>
      <c r="X165" s="127"/>
      <c r="Y165" s="127"/>
      <c r="Z165" s="104"/>
    </row>
    <row r="166" spans="1:26" ht="15.75" hidden="1" customHeight="1" x14ac:dyDescent="0.15">
      <c r="A166" s="80"/>
      <c r="B166" s="80"/>
      <c r="C166" s="104"/>
      <c r="D166" s="104"/>
      <c r="E166" s="104"/>
      <c r="F166" s="104"/>
      <c r="G166" s="104"/>
      <c r="H166" s="104"/>
      <c r="I166" s="127"/>
      <c r="J166" s="127"/>
      <c r="K166" s="127"/>
      <c r="L166" s="127"/>
      <c r="M166" s="127"/>
      <c r="N166" s="127"/>
      <c r="O166" s="127"/>
      <c r="P166" s="127"/>
      <c r="Q166" s="147"/>
      <c r="R166" s="127"/>
      <c r="S166" s="127"/>
      <c r="T166" s="127"/>
      <c r="U166" s="127"/>
      <c r="V166" s="127"/>
      <c r="W166" s="127"/>
      <c r="X166" s="127"/>
      <c r="Y166" s="127"/>
      <c r="Z166" s="104"/>
    </row>
    <row r="167" spans="1:26" ht="15.75" hidden="1" customHeight="1" x14ac:dyDescent="0.15">
      <c r="A167" s="80"/>
      <c r="B167" s="80"/>
      <c r="C167" s="104"/>
      <c r="D167" s="104"/>
      <c r="E167" s="104"/>
      <c r="F167" s="104"/>
      <c r="G167" s="104"/>
      <c r="H167" s="104"/>
      <c r="I167" s="127"/>
      <c r="J167" s="127"/>
      <c r="K167" s="127"/>
      <c r="L167" s="127"/>
      <c r="M167" s="127"/>
      <c r="N167" s="127"/>
      <c r="O167" s="127"/>
      <c r="P167" s="127"/>
      <c r="Q167" s="147"/>
      <c r="R167" s="127"/>
      <c r="S167" s="127"/>
      <c r="T167" s="127"/>
      <c r="U167" s="127"/>
      <c r="V167" s="127"/>
      <c r="W167" s="127"/>
      <c r="X167" s="127"/>
      <c r="Y167" s="127"/>
      <c r="Z167" s="104"/>
    </row>
    <row r="168" spans="1:26" ht="15.75" hidden="1" customHeight="1" x14ac:dyDescent="0.15">
      <c r="A168" s="80"/>
      <c r="B168" s="80"/>
      <c r="C168" s="104"/>
      <c r="D168" s="104"/>
      <c r="E168" s="104"/>
      <c r="F168" s="104"/>
      <c r="G168" s="104"/>
      <c r="H168" s="104"/>
      <c r="I168" s="127"/>
      <c r="J168" s="127"/>
      <c r="K168" s="127"/>
      <c r="L168" s="127"/>
      <c r="M168" s="127"/>
      <c r="N168" s="127"/>
      <c r="O168" s="127"/>
      <c r="P168" s="127"/>
      <c r="Q168" s="147"/>
      <c r="R168" s="127"/>
      <c r="S168" s="127"/>
      <c r="T168" s="127"/>
      <c r="U168" s="127"/>
      <c r="V168" s="127"/>
      <c r="W168" s="127"/>
      <c r="X168" s="127"/>
      <c r="Y168" s="127"/>
      <c r="Z168" s="104"/>
    </row>
    <row r="169" spans="1:26" ht="20.100000000000001" customHeight="1" x14ac:dyDescent="0.15">
      <c r="A169" s="80"/>
      <c r="B169" s="80"/>
      <c r="C169" s="104"/>
      <c r="D169" s="104"/>
      <c r="E169" s="104"/>
      <c r="F169" s="104"/>
      <c r="G169" s="104"/>
      <c r="H169" s="104"/>
      <c r="I169" s="127"/>
      <c r="J169" s="104"/>
      <c r="K169" s="104"/>
      <c r="L169" s="104"/>
      <c r="M169" s="104"/>
      <c r="N169" s="104"/>
      <c r="O169" s="104"/>
      <c r="P169" s="104"/>
      <c r="Q169" s="148"/>
      <c r="R169" s="104"/>
      <c r="S169" s="104"/>
      <c r="T169" s="104"/>
      <c r="U169" s="104"/>
      <c r="V169" s="104"/>
      <c r="W169" s="104"/>
      <c r="X169" s="104"/>
      <c r="Y169" s="104"/>
      <c r="Z169" s="104"/>
    </row>
    <row r="170" spans="1:26" ht="20.100000000000001" customHeight="1" x14ac:dyDescent="0.15">
      <c r="A170" s="80"/>
      <c r="B170" s="80"/>
      <c r="C170" s="91" t="s">
        <v>86</v>
      </c>
      <c r="D170" s="92"/>
      <c r="E170" s="92"/>
      <c r="F170" s="92"/>
      <c r="G170" s="92"/>
      <c r="H170" s="93"/>
      <c r="I170" s="128"/>
      <c r="K170" s="128"/>
    </row>
    <row r="171" spans="1:26" ht="20.100000000000001" customHeight="1" x14ac:dyDescent="0.15">
      <c r="A171" s="80"/>
      <c r="B171" s="80"/>
      <c r="C171" s="94"/>
      <c r="D171" s="95"/>
      <c r="E171" s="95"/>
      <c r="F171" s="95"/>
      <c r="G171" s="95"/>
      <c r="H171" s="95"/>
      <c r="I171" s="96"/>
      <c r="J171" s="96"/>
      <c r="K171" s="96"/>
      <c r="L171" s="96"/>
      <c r="M171" s="96"/>
      <c r="N171" s="96"/>
      <c r="O171" s="96"/>
      <c r="P171" s="96"/>
      <c r="Q171" s="96"/>
      <c r="R171" s="96"/>
      <c r="S171" s="96"/>
      <c r="T171" s="96"/>
      <c r="U171" s="96"/>
      <c r="V171" s="96"/>
      <c r="W171" s="96"/>
      <c r="X171" s="96"/>
      <c r="Y171" s="96"/>
      <c r="Z171" s="97"/>
    </row>
    <row r="172" spans="1:26" ht="20.100000000000001" customHeight="1" x14ac:dyDescent="0.15">
      <c r="A172" s="80"/>
      <c r="B172" s="80"/>
      <c r="C172" s="94"/>
      <c r="D172" s="149" t="s">
        <v>66</v>
      </c>
      <c r="E172" s="129"/>
      <c r="F172" s="129"/>
      <c r="G172" s="129"/>
      <c r="H172" s="129"/>
      <c r="I172" s="129"/>
      <c r="J172" s="129"/>
      <c r="K172" s="129"/>
      <c r="L172" s="129"/>
      <c r="M172" s="129"/>
      <c r="N172" s="129"/>
      <c r="O172" s="129"/>
      <c r="P172" s="129"/>
      <c r="Q172" s="129"/>
      <c r="R172" s="129"/>
      <c r="S172" s="129"/>
      <c r="T172" s="129"/>
      <c r="U172" s="129"/>
      <c r="V172" s="129"/>
      <c r="W172" s="129"/>
      <c r="X172" s="105"/>
      <c r="Y172" s="104"/>
      <c r="Z172" s="103"/>
    </row>
    <row r="173" spans="1:26" ht="20.100000000000001" customHeight="1" x14ac:dyDescent="0.15">
      <c r="A173" s="80">
        <f>IFERROR(IF(AND($I173&lt;&gt;"しない", $I173&lt;&gt;"する"),1001,0),3)</f>
        <v>0</v>
      </c>
      <c r="B173" s="80"/>
      <c r="C173" s="98"/>
      <c r="D173" s="99">
        <v>1</v>
      </c>
      <c r="E173" s="104" t="s">
        <v>67</v>
      </c>
      <c r="F173" s="104"/>
      <c r="G173" s="104"/>
      <c r="H173" s="104"/>
      <c r="I173" s="43" t="s">
        <v>70</v>
      </c>
      <c r="J173" s="64"/>
      <c r="K173" s="64"/>
      <c r="L173" s="64"/>
      <c r="M173" s="64"/>
      <c r="N173" s="104"/>
      <c r="O173" s="104"/>
      <c r="P173" s="104"/>
      <c r="Q173" s="104"/>
      <c r="R173" s="104"/>
      <c r="S173" s="104"/>
      <c r="T173" s="104"/>
      <c r="U173" s="104"/>
      <c r="Z173" s="120"/>
    </row>
    <row r="174" spans="1:26" ht="20.100000000000001" customHeight="1" x14ac:dyDescent="0.15">
      <c r="A174" s="80"/>
      <c r="B174" s="80"/>
      <c r="C174" s="107"/>
      <c r="D174" s="104"/>
      <c r="E174" s="104"/>
      <c r="F174" s="104"/>
      <c r="G174" s="104"/>
      <c r="H174" s="104"/>
      <c r="I174" s="150"/>
      <c r="J174" s="106" t="s">
        <v>68</v>
      </c>
      <c r="K174" s="106"/>
      <c r="L174" s="106"/>
      <c r="M174" s="106"/>
      <c r="N174" s="106"/>
      <c r="O174" s="106"/>
      <c r="P174" s="106"/>
      <c r="Q174" s="106"/>
      <c r="R174" s="106"/>
      <c r="S174" s="106"/>
      <c r="T174" s="106"/>
      <c r="U174" s="104"/>
      <c r="Z174" s="120"/>
    </row>
    <row r="175" spans="1:26" ht="20.100000000000001" customHeight="1" x14ac:dyDescent="0.15">
      <c r="A175" s="80">
        <f>IFERROR(IF(AND($I173="する",OR(TRIM($I175)="", NOT(OR(IFERROR(SEARCH(" ",$I175),0)&gt;0, IFERROR(SEARCH("　",$I175),0)&gt;0)))),1001,0),3)</f>
        <v>0</v>
      </c>
      <c r="B175" s="80"/>
      <c r="C175" s="98"/>
      <c r="D175" s="99">
        <v>2</v>
      </c>
      <c r="E175" s="75" t="s">
        <v>98</v>
      </c>
      <c r="I175" s="43"/>
      <c r="J175" s="43"/>
      <c r="K175" s="43"/>
      <c r="L175" s="43"/>
      <c r="M175" s="43"/>
      <c r="N175" s="43"/>
      <c r="O175" s="43"/>
      <c r="P175" s="43"/>
      <c r="Q175" s="43"/>
      <c r="R175" s="43"/>
      <c r="S175" s="43"/>
      <c r="T175" s="43"/>
      <c r="U175" s="43"/>
      <c r="V175" s="43"/>
      <c r="W175" s="43"/>
      <c r="X175" s="43"/>
      <c r="Y175" s="43"/>
      <c r="Z175" s="103"/>
    </row>
    <row r="176" spans="1:26" ht="20.100000000000001" customHeight="1" x14ac:dyDescent="0.15">
      <c r="A176" s="80"/>
      <c r="B176" s="80"/>
      <c r="C176" s="98"/>
      <c r="D176" s="99"/>
      <c r="E176" s="104"/>
      <c r="F176" s="104"/>
      <c r="G176" s="104"/>
      <c r="H176" s="104"/>
      <c r="I176" s="110"/>
      <c r="J176" s="106" t="s">
        <v>90</v>
      </c>
      <c r="K176" s="106"/>
      <c r="L176" s="106"/>
      <c r="M176" s="106"/>
      <c r="N176" s="106"/>
      <c r="O176" s="106"/>
      <c r="P176" s="106"/>
      <c r="Q176" s="106"/>
      <c r="R176" s="106"/>
      <c r="S176" s="106"/>
      <c r="T176" s="106"/>
      <c r="U176" s="106"/>
      <c r="V176" s="106"/>
      <c r="W176" s="106"/>
      <c r="X176" s="106"/>
      <c r="Y176" s="106"/>
      <c r="Z176" s="103"/>
    </row>
    <row r="177" spans="1:27" ht="20.100000000000001" customHeight="1" x14ac:dyDescent="0.15">
      <c r="A177" s="80">
        <f>IFERROR(IF(AND($I173="する",OR(TRIM($I177)="", NOT(OR(IFERROR(SEARCH(" ",$I177),0)&gt;0, IFERROR(SEARCH("　",$I177),0)&gt;0)))),1001,0),3)</f>
        <v>0</v>
      </c>
      <c r="B177" s="80"/>
      <c r="C177" s="98"/>
      <c r="D177" s="99">
        <v>3</v>
      </c>
      <c r="E177" s="75" t="s">
        <v>99</v>
      </c>
      <c r="I177" s="43"/>
      <c r="J177" s="43"/>
      <c r="K177" s="43"/>
      <c r="L177" s="43"/>
      <c r="M177" s="43"/>
      <c r="N177" s="43"/>
      <c r="O177" s="43"/>
      <c r="P177" s="43"/>
      <c r="Q177" s="43"/>
      <c r="R177" s="43"/>
      <c r="S177" s="43"/>
      <c r="T177" s="43"/>
      <c r="U177" s="43"/>
      <c r="V177" s="43"/>
      <c r="W177" s="43"/>
      <c r="X177" s="43"/>
      <c r="Y177" s="43"/>
      <c r="Z177" s="103"/>
    </row>
    <row r="178" spans="1:27" ht="20.100000000000001" customHeight="1" x14ac:dyDescent="0.15">
      <c r="A178" s="80"/>
      <c r="B178" s="80"/>
      <c r="C178" s="107"/>
      <c r="D178" s="104"/>
      <c r="E178" s="104"/>
      <c r="F178" s="104"/>
      <c r="G178" s="104"/>
      <c r="H178" s="104"/>
      <c r="I178" s="110"/>
      <c r="J178" s="106" t="s">
        <v>5</v>
      </c>
      <c r="K178" s="106"/>
      <c r="L178" s="106"/>
      <c r="M178" s="106"/>
      <c r="N178" s="106"/>
      <c r="O178" s="106"/>
      <c r="P178" s="106"/>
      <c r="Q178" s="106"/>
      <c r="R178" s="106"/>
      <c r="S178" s="106"/>
      <c r="T178" s="106"/>
      <c r="U178" s="106"/>
      <c r="V178" s="106"/>
      <c r="W178" s="106"/>
      <c r="X178" s="106"/>
      <c r="Y178" s="106"/>
      <c r="Z178" s="103"/>
    </row>
    <row r="179" spans="1:27" ht="20.100000000000001" customHeight="1" x14ac:dyDescent="0.15">
      <c r="A179" s="80">
        <f>IFERROR(IF(AND($I173="する",OR(TRIM($I179)="", LEN($I179)&lt;&gt;8, NOT(ISNUMBER(VALUE($I179))), IFERROR(SEARCH("-", $I179),0)&gt;0)),1001,0),3)</f>
        <v>0</v>
      </c>
      <c r="B179" s="80"/>
      <c r="C179" s="98"/>
      <c r="D179" s="99">
        <v>4</v>
      </c>
      <c r="E179" s="75" t="s">
        <v>71</v>
      </c>
      <c r="I179" s="43"/>
      <c r="J179" s="43"/>
      <c r="K179" s="43"/>
      <c r="L179" s="43"/>
      <c r="M179" s="43"/>
      <c r="N179" s="104"/>
      <c r="O179" s="104"/>
      <c r="P179" s="104"/>
      <c r="Q179" s="104"/>
      <c r="R179" s="104"/>
      <c r="S179" s="104"/>
      <c r="T179" s="104"/>
      <c r="U179" s="104"/>
      <c r="V179" s="104"/>
      <c r="W179" s="104"/>
      <c r="X179" s="104"/>
      <c r="Y179" s="104"/>
      <c r="Z179" s="103"/>
    </row>
    <row r="180" spans="1:27" ht="20.100000000000001" customHeight="1" x14ac:dyDescent="0.15">
      <c r="A180" s="80"/>
      <c r="B180" s="80"/>
      <c r="C180" s="107"/>
      <c r="D180" s="104"/>
      <c r="E180" s="104"/>
      <c r="F180" s="104"/>
      <c r="G180" s="104"/>
      <c r="H180" s="104"/>
      <c r="I180" s="101"/>
      <c r="J180" s="106" t="s">
        <v>103</v>
      </c>
      <c r="K180" s="105"/>
      <c r="L180" s="105"/>
      <c r="M180" s="105"/>
      <c r="N180" s="105"/>
      <c r="O180" s="105"/>
      <c r="P180" s="105"/>
      <c r="Q180" s="105"/>
      <c r="R180" s="105"/>
      <c r="S180" s="105"/>
      <c r="T180" s="105"/>
      <c r="U180" s="105"/>
      <c r="V180" s="105"/>
      <c r="W180" s="105"/>
      <c r="X180" s="105"/>
      <c r="Y180" s="105"/>
      <c r="Z180" s="103"/>
    </row>
    <row r="181" spans="1:27" ht="20.100000000000001" customHeight="1" x14ac:dyDescent="0.15">
      <c r="A181" s="80">
        <f>IFERROR(IF(AND($I173="する",TRIM($I181)=""),1001,0),3)</f>
        <v>0</v>
      </c>
      <c r="B181" s="80"/>
      <c r="C181" s="98"/>
      <c r="D181" s="99">
        <v>5</v>
      </c>
      <c r="E181" s="75" t="s">
        <v>0</v>
      </c>
      <c r="I181" s="60"/>
      <c r="J181" s="61"/>
      <c r="K181" s="61"/>
      <c r="L181" s="61"/>
      <c r="M181" s="61"/>
      <c r="N181" s="104"/>
      <c r="O181" s="104"/>
      <c r="P181" s="104"/>
      <c r="Q181" s="104"/>
      <c r="R181" s="104"/>
      <c r="S181" s="104"/>
      <c r="T181" s="104"/>
      <c r="U181" s="104"/>
      <c r="V181" s="104"/>
      <c r="W181" s="104"/>
      <c r="X181" s="104"/>
      <c r="Y181" s="104"/>
      <c r="Z181" s="103"/>
    </row>
    <row r="182" spans="1:27" ht="20.100000000000001" customHeight="1" x14ac:dyDescent="0.15">
      <c r="A182" s="80"/>
      <c r="B182" s="80"/>
      <c r="C182" s="98"/>
      <c r="D182" s="99"/>
      <c r="E182" s="104"/>
      <c r="F182" s="104"/>
      <c r="G182" s="104"/>
      <c r="H182" s="104"/>
      <c r="I182" s="101"/>
      <c r="J182" s="106" t="s">
        <v>111</v>
      </c>
      <c r="K182" s="105"/>
      <c r="L182" s="105"/>
      <c r="M182" s="105"/>
      <c r="N182" s="105"/>
      <c r="O182" s="105"/>
      <c r="P182" s="105"/>
      <c r="Q182" s="105"/>
      <c r="R182" s="105"/>
      <c r="S182" s="105"/>
      <c r="T182" s="105"/>
      <c r="U182" s="105"/>
      <c r="V182" s="105"/>
      <c r="W182" s="105"/>
      <c r="X182" s="105"/>
      <c r="Y182" s="105"/>
      <c r="Z182" s="103"/>
    </row>
    <row r="183" spans="1:27" ht="20.100000000000001" customHeight="1" x14ac:dyDescent="0.15">
      <c r="A183" s="80">
        <f>IFERROR(IF(AND($I173="する",AND($I183&lt;&gt;"", OR(ISERROR(FIND("@"&amp;LEFT($I183,3)&amp;"@", 都道府県3))=FALSE, ISERROR(FIND("@"&amp;LEFT($I183,4)&amp;"@",都道府県4))=FALSE))=FALSE),1001,0),3)</f>
        <v>0</v>
      </c>
      <c r="B183" s="80"/>
      <c r="C183" s="98"/>
      <c r="D183" s="99">
        <v>6</v>
      </c>
      <c r="E183" s="75" t="s">
        <v>78</v>
      </c>
      <c r="I183" s="62"/>
      <c r="J183" s="62"/>
      <c r="K183" s="62"/>
      <c r="L183" s="62"/>
      <c r="M183" s="62"/>
      <c r="N183" s="62"/>
      <c r="O183" s="62"/>
      <c r="P183" s="62"/>
      <c r="Q183" s="63"/>
      <c r="R183" s="62"/>
      <c r="S183" s="62"/>
      <c r="T183" s="62"/>
      <c r="U183" s="62"/>
      <c r="V183" s="62"/>
      <c r="W183" s="62"/>
      <c r="X183" s="62"/>
      <c r="Y183" s="62"/>
      <c r="Z183" s="103"/>
    </row>
    <row r="184" spans="1:27" ht="20.100000000000001" customHeight="1" x14ac:dyDescent="0.15">
      <c r="A184" s="80"/>
      <c r="B184" s="80"/>
      <c r="C184" s="98"/>
      <c r="D184" s="99"/>
      <c r="E184" s="104"/>
      <c r="F184" s="104"/>
      <c r="G184" s="104"/>
      <c r="H184" s="104"/>
      <c r="I184" s="101"/>
      <c r="J184" s="106" t="s">
        <v>7</v>
      </c>
      <c r="K184" s="105"/>
      <c r="L184" s="105"/>
      <c r="M184" s="105"/>
      <c r="N184" s="105"/>
      <c r="O184" s="105"/>
      <c r="P184" s="105"/>
      <c r="Q184" s="105"/>
      <c r="R184" s="105"/>
      <c r="S184" s="105"/>
      <c r="T184" s="105"/>
      <c r="U184" s="105"/>
      <c r="V184" s="105"/>
      <c r="W184" s="105"/>
      <c r="X184" s="105"/>
      <c r="Y184" s="105"/>
      <c r="Z184" s="103"/>
    </row>
    <row r="185" spans="1:27" ht="20.100000000000001" customHeight="1" x14ac:dyDescent="0.15">
      <c r="A185" s="80">
        <f>IFERROR(IF(AND($I173="する",NOT(AND(TRIM($I185)&lt;&gt;"",ISNUMBER(VALUE(SUBSTITUTE($I185,"-",""))),IFERROR(SEARCH("-",$I185),0)&gt;0))),1001,0),3)</f>
        <v>0</v>
      </c>
      <c r="B185" s="80"/>
      <c r="C185" s="98"/>
      <c r="D185" s="99">
        <v>7</v>
      </c>
      <c r="E185" s="75" t="s">
        <v>3</v>
      </c>
      <c r="I185" s="43"/>
      <c r="J185" s="43"/>
      <c r="K185" s="43"/>
      <c r="L185" s="43"/>
      <c r="M185" s="43"/>
      <c r="Y185" s="105"/>
      <c r="Z185" s="103"/>
    </row>
    <row r="186" spans="1:27" ht="20.100000000000001" customHeight="1" x14ac:dyDescent="0.15">
      <c r="A186" s="80"/>
      <c r="B186" s="80"/>
      <c r="C186" s="107"/>
      <c r="D186" s="104"/>
      <c r="E186" s="104"/>
      <c r="F186" s="104"/>
      <c r="G186" s="104"/>
      <c r="H186" s="104"/>
      <c r="I186" s="101"/>
      <c r="J186" s="106" t="s">
        <v>91</v>
      </c>
      <c r="K186" s="105"/>
      <c r="L186" s="105"/>
      <c r="M186" s="105"/>
      <c r="N186" s="105"/>
      <c r="O186" s="105"/>
      <c r="P186" s="105"/>
      <c r="Q186" s="105"/>
      <c r="R186" s="105"/>
      <c r="S186" s="105"/>
      <c r="T186" s="105"/>
      <c r="U186" s="105"/>
      <c r="V186" s="105"/>
      <c r="W186" s="105"/>
      <c r="X186" s="105"/>
      <c r="Y186" s="105"/>
      <c r="Z186" s="103"/>
    </row>
    <row r="187" spans="1:27" ht="20.100000000000001" customHeight="1" x14ac:dyDescent="0.15">
      <c r="A187" s="80">
        <f>IFERROR(IF(AND($I173="する",AND(TRIM($I187)&lt;&gt;"",NOT(AND(ISNUMBER(VALUE(SUBSTITUTE($I187,"-",""))),IFERROR(SEARCH("-",$I187),0)&gt;0)))),1001,0),3)</f>
        <v>0</v>
      </c>
      <c r="B187" s="80"/>
      <c r="C187" s="98"/>
      <c r="D187" s="99">
        <v>8</v>
      </c>
      <c r="E187" s="75" t="s">
        <v>4</v>
      </c>
      <c r="I187" s="43"/>
      <c r="J187" s="43"/>
      <c r="K187" s="43"/>
      <c r="L187" s="43"/>
      <c r="M187" s="43"/>
      <c r="N187" s="105"/>
      <c r="O187" s="105"/>
      <c r="P187" s="105"/>
      <c r="Q187" s="105"/>
      <c r="R187" s="105"/>
      <c r="S187" s="105"/>
      <c r="T187" s="105"/>
      <c r="U187" s="105"/>
      <c r="V187" s="105"/>
      <c r="W187" s="105"/>
      <c r="X187" s="105"/>
      <c r="Y187" s="105"/>
      <c r="Z187" s="103"/>
    </row>
    <row r="188" spans="1:27" ht="20.100000000000001" customHeight="1" x14ac:dyDescent="0.15">
      <c r="A188" s="80"/>
      <c r="B188" s="80"/>
      <c r="C188" s="107"/>
      <c r="D188" s="104"/>
      <c r="E188" s="104"/>
      <c r="F188" s="104"/>
      <c r="G188" s="104"/>
      <c r="H188" s="104"/>
      <c r="I188" s="101"/>
      <c r="J188" s="106" t="s">
        <v>91</v>
      </c>
      <c r="K188" s="105"/>
      <c r="L188" s="105"/>
      <c r="M188" s="105"/>
      <c r="N188" s="105"/>
      <c r="O188" s="105"/>
      <c r="P188" s="105"/>
      <c r="Q188" s="105"/>
      <c r="R188" s="105"/>
      <c r="S188" s="105"/>
      <c r="T188" s="105"/>
      <c r="U188" s="105"/>
      <c r="V188" s="105"/>
      <c r="W188" s="105"/>
      <c r="X188" s="105"/>
      <c r="Y188" s="105"/>
      <c r="Z188" s="103"/>
    </row>
    <row r="189" spans="1:27" ht="20.100000000000001" customHeight="1" x14ac:dyDescent="0.15">
      <c r="A189" s="80">
        <f>IFERROR(IF(AND($I173="する",AND(TRIM($I189)&lt;&gt;"", NOT(IFERROR(SEARCH("@",$I189),0)&gt;0))),1001,0),3)</f>
        <v>0</v>
      </c>
      <c r="B189" s="80"/>
      <c r="C189" s="98"/>
      <c r="D189" s="99">
        <v>9</v>
      </c>
      <c r="E189" s="75" t="s">
        <v>79</v>
      </c>
      <c r="I189" s="43"/>
      <c r="J189" s="43"/>
      <c r="K189" s="43"/>
      <c r="L189" s="43"/>
      <c r="M189" s="43"/>
      <c r="N189" s="43"/>
      <c r="O189" s="43"/>
      <c r="P189" s="43"/>
      <c r="Q189" s="44"/>
      <c r="R189" s="43"/>
      <c r="S189" s="43"/>
      <c r="T189" s="43"/>
      <c r="U189" s="43"/>
      <c r="V189" s="43"/>
      <c r="W189" s="43"/>
      <c r="X189" s="43"/>
      <c r="Y189" s="43"/>
      <c r="Z189" s="103"/>
    </row>
    <row r="190" spans="1:27" ht="20.100000000000001" customHeight="1" x14ac:dyDescent="0.15">
      <c r="A190" s="80"/>
      <c r="B190" s="80"/>
      <c r="C190" s="107"/>
      <c r="D190" s="104"/>
      <c r="E190" s="104"/>
      <c r="F190" s="104"/>
      <c r="G190" s="104"/>
      <c r="H190" s="104"/>
      <c r="I190" s="101"/>
      <c r="J190" s="112" t="s">
        <v>109</v>
      </c>
      <c r="K190" s="132"/>
      <c r="L190" s="105"/>
      <c r="M190" s="105"/>
      <c r="N190" s="105"/>
      <c r="O190" s="105"/>
      <c r="P190" s="105"/>
      <c r="Q190" s="133"/>
      <c r="R190" s="105"/>
      <c r="S190" s="105"/>
      <c r="T190" s="105"/>
      <c r="U190" s="105"/>
      <c r="V190" s="105"/>
      <c r="W190" s="105"/>
      <c r="X190" s="105"/>
      <c r="Y190" s="105"/>
      <c r="Z190" s="103"/>
    </row>
    <row r="191" spans="1:27" ht="20.100000000000001" customHeight="1" x14ac:dyDescent="0.15">
      <c r="A191" s="80"/>
      <c r="B191" s="80"/>
      <c r="C191" s="121"/>
      <c r="D191" s="122"/>
      <c r="E191" s="122"/>
      <c r="F191" s="122"/>
      <c r="G191" s="122"/>
      <c r="H191" s="122"/>
      <c r="I191" s="123"/>
      <c r="J191" s="123"/>
      <c r="K191" s="124"/>
      <c r="L191" s="123"/>
      <c r="M191" s="123"/>
      <c r="N191" s="123"/>
      <c r="O191" s="123"/>
      <c r="P191" s="123"/>
      <c r="Q191" s="123"/>
      <c r="R191" s="123"/>
      <c r="S191" s="123"/>
      <c r="T191" s="123"/>
      <c r="U191" s="123"/>
      <c r="V191" s="123"/>
      <c r="W191" s="123"/>
      <c r="X191" s="123"/>
      <c r="Y191" s="151"/>
      <c r="Z191" s="125"/>
      <c r="AA191" s="139"/>
    </row>
    <row r="192" spans="1:27" ht="20.100000000000001" customHeight="1" x14ac:dyDescent="0.15"/>
    <row r="193" spans="1:27" ht="20.100000000000001" customHeight="1" x14ac:dyDescent="0.15">
      <c r="A193" s="80"/>
      <c r="B193" s="80"/>
      <c r="C193" s="104"/>
      <c r="D193" s="104"/>
      <c r="E193" s="104"/>
      <c r="F193" s="104"/>
      <c r="G193" s="104"/>
      <c r="H193" s="104"/>
      <c r="I193" s="127"/>
      <c r="J193" s="127"/>
      <c r="K193" s="127"/>
      <c r="L193" s="127"/>
      <c r="M193" s="127"/>
      <c r="N193" s="127"/>
      <c r="O193" s="127"/>
      <c r="P193" s="127"/>
      <c r="Q193" s="127"/>
      <c r="R193" s="127"/>
      <c r="S193" s="127"/>
      <c r="T193" s="127"/>
      <c r="U193" s="127"/>
      <c r="V193" s="127"/>
      <c r="W193" s="127"/>
      <c r="X193" s="127"/>
      <c r="Y193" s="152"/>
      <c r="Z193" s="104"/>
      <c r="AA193" s="139"/>
    </row>
    <row r="194" spans="1:27" ht="20.100000000000001" customHeight="1" x14ac:dyDescent="0.15">
      <c r="A194" s="80"/>
      <c r="B194" s="80"/>
      <c r="C194" s="91" t="s">
        <v>212</v>
      </c>
      <c r="D194" s="92"/>
      <c r="E194" s="92"/>
      <c r="F194" s="92"/>
      <c r="G194" s="92"/>
      <c r="H194" s="93"/>
      <c r="I194" s="153"/>
      <c r="L194" s="154"/>
      <c r="N194" s="139"/>
      <c r="P194" s="155"/>
      <c r="Q194" s="155"/>
      <c r="R194" s="155"/>
      <c r="S194" s="139"/>
      <c r="T194" s="139"/>
      <c r="U194" s="139"/>
      <c r="V194" s="139"/>
      <c r="W194" s="139"/>
      <c r="X194" s="139"/>
      <c r="Y194" s="139"/>
      <c r="AA194" s="139"/>
    </row>
    <row r="195" spans="1:27" ht="20.100000000000001" customHeight="1" x14ac:dyDescent="0.15">
      <c r="A195" s="80"/>
      <c r="B195" s="80"/>
      <c r="C195" s="94"/>
      <c r="D195" s="95"/>
      <c r="E195" s="95"/>
      <c r="F195" s="95"/>
      <c r="G195" s="95"/>
      <c r="H195" s="95"/>
      <c r="I195" s="95"/>
      <c r="J195" s="96"/>
      <c r="K195" s="96"/>
      <c r="L195" s="156"/>
      <c r="M195" s="156"/>
      <c r="N195" s="143"/>
      <c r="O195" s="143"/>
      <c r="P195" s="157"/>
      <c r="Q195" s="157"/>
      <c r="R195" s="157"/>
      <c r="S195" s="143"/>
      <c r="T195" s="143"/>
      <c r="U195" s="143"/>
      <c r="V195" s="143"/>
      <c r="W195" s="143"/>
      <c r="X195" s="143"/>
      <c r="Y195" s="143"/>
      <c r="Z195" s="97"/>
      <c r="AA195" s="139"/>
    </row>
    <row r="196" spans="1:27" ht="20.100000000000001" customHeight="1" x14ac:dyDescent="0.15">
      <c r="A196" s="80"/>
      <c r="B196" s="80"/>
      <c r="C196" s="94"/>
      <c r="D196" s="99">
        <v>1</v>
      </c>
      <c r="E196" s="75" t="s">
        <v>201</v>
      </c>
      <c r="G196" s="95"/>
      <c r="H196" s="95"/>
      <c r="I196" s="104"/>
      <c r="J196" s="104"/>
      <c r="K196" s="104"/>
      <c r="L196" s="104"/>
      <c r="M196" s="104"/>
      <c r="N196" s="104"/>
      <c r="O196" s="104"/>
      <c r="P196" s="104"/>
      <c r="Q196" s="104"/>
      <c r="R196" s="104"/>
      <c r="S196" s="104"/>
      <c r="T196" s="104"/>
      <c r="U196" s="104"/>
      <c r="V196" s="104"/>
      <c r="W196" s="104"/>
      <c r="X196" s="104"/>
      <c r="Y196" s="104"/>
      <c r="Z196" s="103"/>
    </row>
    <row r="197" spans="1:27" ht="20.100000000000001" customHeight="1" x14ac:dyDescent="0.15">
      <c r="A197" s="80"/>
      <c r="B197" s="80"/>
      <c r="C197" s="94"/>
      <c r="D197" s="149"/>
      <c r="E197" s="158" t="str">
        <f>"過去３年間の状況を入力してください。全項目について" &amp; U198 &amp; "欄のリストから「該当あり」「該当なし」のいずれかを選択してください。"</f>
        <v>過去３年間の状況を入力してください。全項目について過去３年間の状況欄のリストから「該当あり」「該当なし」のいずれかを選択してください。</v>
      </c>
      <c r="F197" s="158"/>
      <c r="G197" s="158"/>
      <c r="H197" s="158"/>
      <c r="I197" s="158"/>
      <c r="J197" s="158"/>
      <c r="K197" s="158"/>
      <c r="L197" s="158"/>
      <c r="M197" s="158"/>
      <c r="N197" s="158"/>
      <c r="O197" s="158"/>
      <c r="P197" s="158"/>
      <c r="Q197" s="158"/>
      <c r="R197" s="158"/>
      <c r="S197" s="158"/>
      <c r="T197" s="158"/>
      <c r="U197" s="158"/>
      <c r="V197" s="159"/>
      <c r="W197" s="159"/>
      <c r="X197" s="105"/>
      <c r="Y197" s="104"/>
      <c r="Z197" s="103"/>
    </row>
    <row r="198" spans="1:27" ht="20.100000000000001" customHeight="1" x14ac:dyDescent="0.15">
      <c r="A198" s="80"/>
      <c r="B198" s="80"/>
      <c r="C198" s="107"/>
      <c r="D198" s="104"/>
      <c r="E198" s="160" t="s">
        <v>211</v>
      </c>
      <c r="F198" s="161"/>
      <c r="G198" s="161"/>
      <c r="H198" s="161"/>
      <c r="I198" s="161"/>
      <c r="J198" s="161"/>
      <c r="K198" s="161"/>
      <c r="L198" s="161"/>
      <c r="M198" s="161"/>
      <c r="N198" s="161"/>
      <c r="O198" s="161"/>
      <c r="P198" s="161"/>
      <c r="Q198" s="161"/>
      <c r="R198" s="161"/>
      <c r="S198" s="162"/>
      <c r="T198" s="163"/>
      <c r="U198" s="164" t="s">
        <v>219</v>
      </c>
      <c r="V198" s="165"/>
      <c r="W198" s="166"/>
      <c r="Z198" s="120"/>
    </row>
    <row r="199" spans="1:27" ht="30" customHeight="1" x14ac:dyDescent="0.15">
      <c r="A199" s="80">
        <f>IFERROR(IF(TRIM(U199)="",1001,0),3)</f>
        <v>1001</v>
      </c>
      <c r="B199" s="80"/>
      <c r="C199" s="98"/>
      <c r="D199" s="99"/>
      <c r="E199" s="167" t="s">
        <v>202</v>
      </c>
      <c r="F199" s="168"/>
      <c r="G199" s="168"/>
      <c r="H199" s="168"/>
      <c r="I199" s="168"/>
      <c r="J199" s="168"/>
      <c r="K199" s="168"/>
      <c r="L199" s="168"/>
      <c r="M199" s="168"/>
      <c r="N199" s="168"/>
      <c r="O199" s="168"/>
      <c r="P199" s="168"/>
      <c r="Q199" s="168"/>
      <c r="R199" s="168"/>
      <c r="S199" s="168"/>
      <c r="T199" s="169"/>
      <c r="U199" s="52"/>
      <c r="V199" s="65"/>
      <c r="W199" s="66"/>
      <c r="Z199" s="103"/>
    </row>
    <row r="200" spans="1:27" ht="30" customHeight="1" x14ac:dyDescent="0.15">
      <c r="A200" s="80">
        <f>IFERROR(IF(TRIM(U200)="",1001,0),3)</f>
        <v>1001</v>
      </c>
      <c r="B200" s="80"/>
      <c r="C200" s="98"/>
      <c r="D200" s="99"/>
      <c r="E200" s="170" t="s">
        <v>203</v>
      </c>
      <c r="F200" s="171"/>
      <c r="G200" s="171"/>
      <c r="H200" s="171"/>
      <c r="I200" s="171"/>
      <c r="J200" s="171"/>
      <c r="K200" s="171"/>
      <c r="L200" s="171"/>
      <c r="M200" s="171"/>
      <c r="N200" s="171"/>
      <c r="O200" s="171"/>
      <c r="P200" s="171"/>
      <c r="Q200" s="171"/>
      <c r="R200" s="171"/>
      <c r="S200" s="171"/>
      <c r="T200" s="172"/>
      <c r="U200" s="27"/>
      <c r="V200" s="28"/>
      <c r="W200" s="29"/>
      <c r="Z200" s="103"/>
    </row>
    <row r="201" spans="1:27" ht="30" customHeight="1" x14ac:dyDescent="0.15">
      <c r="A201" s="80">
        <f>IFERROR(IF(TRIM(U201)="",1001,0),3)</f>
        <v>1001</v>
      </c>
      <c r="B201" s="80"/>
      <c r="C201" s="98"/>
      <c r="D201" s="99"/>
      <c r="E201" s="170" t="s">
        <v>204</v>
      </c>
      <c r="F201" s="171"/>
      <c r="G201" s="171"/>
      <c r="H201" s="171"/>
      <c r="I201" s="171"/>
      <c r="J201" s="171"/>
      <c r="K201" s="171"/>
      <c r="L201" s="171"/>
      <c r="M201" s="171"/>
      <c r="N201" s="171"/>
      <c r="O201" s="171"/>
      <c r="P201" s="171"/>
      <c r="Q201" s="171"/>
      <c r="R201" s="171"/>
      <c r="S201" s="171"/>
      <c r="T201" s="172"/>
      <c r="U201" s="27"/>
      <c r="V201" s="28"/>
      <c r="W201" s="29"/>
      <c r="Z201" s="103"/>
    </row>
    <row r="202" spans="1:27" ht="45" customHeight="1" x14ac:dyDescent="0.15">
      <c r="A202" s="80">
        <f>IFERROR(IF(TRIM(U202)="",1001,0),3)</f>
        <v>1001</v>
      </c>
      <c r="B202" s="80"/>
      <c r="C202" s="107"/>
      <c r="D202" s="104"/>
      <c r="E202" s="170" t="s">
        <v>205</v>
      </c>
      <c r="F202" s="171"/>
      <c r="G202" s="171"/>
      <c r="H202" s="171"/>
      <c r="I202" s="171"/>
      <c r="J202" s="171"/>
      <c r="K202" s="171"/>
      <c r="L202" s="171"/>
      <c r="M202" s="171"/>
      <c r="N202" s="171"/>
      <c r="O202" s="171"/>
      <c r="P202" s="171"/>
      <c r="Q202" s="171"/>
      <c r="R202" s="171"/>
      <c r="S202" s="171"/>
      <c r="T202" s="172"/>
      <c r="U202" s="27"/>
      <c r="V202" s="28"/>
      <c r="W202" s="29"/>
      <c r="Z202" s="103"/>
    </row>
    <row r="203" spans="1:27" ht="30" customHeight="1" x14ac:dyDescent="0.15">
      <c r="A203" s="80">
        <f>IFERROR(IF(TRIM(U203)="",1001,0),3)</f>
        <v>1001</v>
      </c>
      <c r="B203" s="80"/>
      <c r="C203" s="98"/>
      <c r="D203" s="99"/>
      <c r="E203" s="170" t="s">
        <v>210</v>
      </c>
      <c r="F203" s="171"/>
      <c r="G203" s="171"/>
      <c r="H203" s="171"/>
      <c r="I203" s="171"/>
      <c r="J203" s="171"/>
      <c r="K203" s="171"/>
      <c r="L203" s="171"/>
      <c r="M203" s="171"/>
      <c r="N203" s="171"/>
      <c r="O203" s="171"/>
      <c r="P203" s="171"/>
      <c r="Q203" s="171"/>
      <c r="R203" s="171"/>
      <c r="S203" s="171"/>
      <c r="T203" s="172"/>
      <c r="U203" s="27"/>
      <c r="V203" s="28"/>
      <c r="W203" s="29"/>
      <c r="Z203" s="103"/>
    </row>
    <row r="204" spans="1:27" ht="30" customHeight="1" x14ac:dyDescent="0.15">
      <c r="A204" s="80">
        <f>IFERROR(IF(TRIM(U204)="",1001,0),3)</f>
        <v>1001</v>
      </c>
      <c r="B204" s="80"/>
      <c r="C204" s="107"/>
      <c r="D204" s="104"/>
      <c r="E204" s="170" t="s">
        <v>209</v>
      </c>
      <c r="F204" s="171"/>
      <c r="G204" s="171"/>
      <c r="H204" s="171"/>
      <c r="I204" s="171"/>
      <c r="J204" s="171"/>
      <c r="K204" s="171"/>
      <c r="L204" s="171"/>
      <c r="M204" s="171"/>
      <c r="N204" s="171"/>
      <c r="O204" s="171"/>
      <c r="P204" s="171"/>
      <c r="Q204" s="171"/>
      <c r="R204" s="171"/>
      <c r="S204" s="171"/>
      <c r="T204" s="172"/>
      <c r="U204" s="27"/>
      <c r="V204" s="28"/>
      <c r="W204" s="29"/>
      <c r="Z204" s="103"/>
    </row>
    <row r="205" spans="1:27" ht="30" customHeight="1" x14ac:dyDescent="0.15">
      <c r="A205" s="80">
        <f>IFERROR(IF(TRIM(U205)="",1001,0),3)</f>
        <v>1001</v>
      </c>
      <c r="B205" s="80"/>
      <c r="C205" s="98"/>
      <c r="D205" s="99"/>
      <c r="E205" s="170" t="s">
        <v>206</v>
      </c>
      <c r="F205" s="171"/>
      <c r="G205" s="171"/>
      <c r="H205" s="171"/>
      <c r="I205" s="171"/>
      <c r="J205" s="171"/>
      <c r="K205" s="171"/>
      <c r="L205" s="171"/>
      <c r="M205" s="171"/>
      <c r="N205" s="171"/>
      <c r="O205" s="171"/>
      <c r="P205" s="171"/>
      <c r="Q205" s="171"/>
      <c r="R205" s="171"/>
      <c r="S205" s="171"/>
      <c r="T205" s="172"/>
      <c r="U205" s="27"/>
      <c r="V205" s="28"/>
      <c r="W205" s="29"/>
      <c r="Z205" s="103"/>
    </row>
    <row r="206" spans="1:27" ht="30" customHeight="1" x14ac:dyDescent="0.15">
      <c r="A206" s="80">
        <f>IFERROR(IF(TRIM(U206)="",1001,0),3)</f>
        <v>1001</v>
      </c>
      <c r="B206" s="80"/>
      <c r="C206" s="98"/>
      <c r="D206" s="99"/>
      <c r="E206" s="170" t="s">
        <v>207</v>
      </c>
      <c r="F206" s="171"/>
      <c r="G206" s="171"/>
      <c r="H206" s="171"/>
      <c r="I206" s="171"/>
      <c r="J206" s="171"/>
      <c r="K206" s="171"/>
      <c r="L206" s="171"/>
      <c r="M206" s="171"/>
      <c r="N206" s="171"/>
      <c r="O206" s="171"/>
      <c r="P206" s="171"/>
      <c r="Q206" s="171"/>
      <c r="R206" s="171"/>
      <c r="S206" s="171"/>
      <c r="T206" s="172"/>
      <c r="U206" s="27"/>
      <c r="V206" s="28"/>
      <c r="W206" s="29"/>
      <c r="Z206" s="103"/>
    </row>
    <row r="207" spans="1:27" ht="30" customHeight="1" x14ac:dyDescent="0.15">
      <c r="A207" s="80">
        <f>IFERROR(IF(TRIM(U207)="",1001,0),3)</f>
        <v>1001</v>
      </c>
      <c r="B207" s="80"/>
      <c r="C207" s="98"/>
      <c r="D207" s="99"/>
      <c r="E207" s="173" t="s">
        <v>208</v>
      </c>
      <c r="F207" s="174"/>
      <c r="G207" s="174"/>
      <c r="H207" s="174"/>
      <c r="I207" s="174"/>
      <c r="J207" s="174"/>
      <c r="K207" s="174"/>
      <c r="L207" s="174"/>
      <c r="M207" s="174"/>
      <c r="N207" s="174"/>
      <c r="O207" s="174"/>
      <c r="P207" s="174"/>
      <c r="Q207" s="174"/>
      <c r="R207" s="174"/>
      <c r="S207" s="174"/>
      <c r="T207" s="175"/>
      <c r="U207" s="40"/>
      <c r="V207" s="41"/>
      <c r="W207" s="42"/>
      <c r="Z207" s="103"/>
    </row>
    <row r="208" spans="1:27" ht="20.100000000000001" customHeight="1" x14ac:dyDescent="0.15">
      <c r="A208" s="80"/>
      <c r="B208" s="80"/>
      <c r="C208" s="121"/>
      <c r="D208" s="122"/>
      <c r="E208" s="122"/>
      <c r="F208" s="122"/>
      <c r="G208" s="122"/>
      <c r="H208" s="122"/>
      <c r="I208" s="123"/>
      <c r="J208" s="123"/>
      <c r="K208" s="124"/>
      <c r="L208" s="123"/>
      <c r="M208" s="123"/>
      <c r="N208" s="123"/>
      <c r="O208" s="123"/>
      <c r="P208" s="123"/>
      <c r="Q208" s="123"/>
      <c r="R208" s="123"/>
      <c r="S208" s="123"/>
      <c r="T208" s="123"/>
      <c r="U208" s="123"/>
      <c r="V208" s="123"/>
      <c r="W208" s="123"/>
      <c r="X208" s="123"/>
      <c r="Y208" s="151"/>
      <c r="Z208" s="125"/>
    </row>
    <row r="209" spans="1:27" ht="20.100000000000001" customHeight="1" x14ac:dyDescent="0.15"/>
    <row r="210" spans="1:27" ht="20.100000000000001" customHeight="1" x14ac:dyDescent="0.15">
      <c r="A210" s="80"/>
      <c r="B210" s="80"/>
      <c r="C210" s="104"/>
      <c r="D210" s="104"/>
      <c r="E210" s="104"/>
      <c r="F210" s="104"/>
      <c r="G210" s="104"/>
      <c r="H210" s="104"/>
      <c r="I210" s="104"/>
      <c r="J210" s="127"/>
      <c r="K210" s="127"/>
      <c r="L210" s="176"/>
      <c r="M210" s="127"/>
      <c r="N210" s="152"/>
      <c r="O210" s="127"/>
      <c r="P210" s="147"/>
      <c r="Q210" s="147"/>
      <c r="R210" s="147"/>
      <c r="S210" s="152"/>
      <c r="T210" s="152"/>
      <c r="U210" s="152"/>
      <c r="V210" s="152"/>
      <c r="W210" s="152"/>
      <c r="X210" s="152"/>
      <c r="Y210" s="127"/>
      <c r="Z210" s="104"/>
    </row>
    <row r="211" spans="1:27" ht="20.100000000000001" customHeight="1" x14ac:dyDescent="0.15">
      <c r="A211" s="80"/>
      <c r="B211" s="80"/>
      <c r="C211" s="91" t="s">
        <v>213</v>
      </c>
      <c r="D211" s="92"/>
      <c r="E211" s="92"/>
      <c r="F211" s="92"/>
      <c r="G211" s="92"/>
      <c r="H211" s="93"/>
      <c r="I211" s="153"/>
      <c r="L211" s="154"/>
      <c r="N211" s="139"/>
      <c r="P211" s="155"/>
      <c r="Q211" s="155"/>
      <c r="R211" s="155"/>
      <c r="S211" s="139"/>
      <c r="T211" s="139"/>
      <c r="U211" s="139"/>
      <c r="V211" s="139"/>
      <c r="W211" s="139"/>
      <c r="X211" s="139"/>
      <c r="Y211" s="139"/>
    </row>
    <row r="212" spans="1:27" ht="20.100000000000001" customHeight="1" x14ac:dyDescent="0.15">
      <c r="A212" s="80"/>
      <c r="B212" s="80"/>
      <c r="C212" s="94"/>
      <c r="D212" s="95"/>
      <c r="E212" s="95"/>
      <c r="F212" s="95"/>
      <c r="G212" s="95"/>
      <c r="H212" s="95"/>
      <c r="I212" s="95"/>
      <c r="J212" s="96"/>
      <c r="K212" s="96"/>
      <c r="L212" s="156"/>
      <c r="M212" s="156"/>
      <c r="N212" s="143"/>
      <c r="O212" s="143"/>
      <c r="P212" s="157"/>
      <c r="Q212" s="157"/>
      <c r="R212" s="157"/>
      <c r="S212" s="143"/>
      <c r="T212" s="143"/>
      <c r="U212" s="143"/>
      <c r="V212" s="143"/>
      <c r="W212" s="143"/>
      <c r="X212" s="143"/>
      <c r="Y212" s="143"/>
      <c r="Z212" s="97"/>
    </row>
    <row r="213" spans="1:27" ht="15.75" hidden="1" customHeight="1" x14ac:dyDescent="0.15">
      <c r="A213" s="80"/>
      <c r="B213" s="80"/>
      <c r="C213" s="94"/>
      <c r="D213" s="95"/>
      <c r="E213" s="95"/>
      <c r="F213" s="95"/>
      <c r="G213" s="95"/>
      <c r="H213" s="95"/>
      <c r="I213" s="95"/>
      <c r="J213" s="104"/>
      <c r="K213" s="104"/>
      <c r="L213" s="177"/>
      <c r="M213" s="177"/>
      <c r="N213" s="178"/>
      <c r="O213" s="178"/>
      <c r="P213" s="148"/>
      <c r="Q213" s="148"/>
      <c r="R213" s="148"/>
      <c r="S213" s="178"/>
      <c r="T213" s="178"/>
      <c r="U213" s="178"/>
      <c r="V213" s="178"/>
      <c r="W213" s="178"/>
      <c r="X213" s="178"/>
      <c r="Y213" s="178"/>
      <c r="Z213" s="103"/>
    </row>
    <row r="214" spans="1:27" ht="15.75" customHeight="1" x14ac:dyDescent="0.15">
      <c r="A214" s="80"/>
      <c r="B214" s="80"/>
      <c r="C214" s="94"/>
      <c r="D214" s="99">
        <v>1</v>
      </c>
      <c r="E214" s="75" t="s">
        <v>72</v>
      </c>
      <c r="F214" s="95"/>
      <c r="G214" s="95"/>
      <c r="H214" s="95"/>
      <c r="I214" s="95"/>
      <c r="J214" s="104"/>
      <c r="K214" s="104"/>
      <c r="L214" s="177"/>
      <c r="M214" s="177"/>
      <c r="N214" s="178"/>
      <c r="O214" s="178"/>
      <c r="P214" s="148"/>
      <c r="Q214" s="148"/>
      <c r="R214" s="148"/>
      <c r="S214" s="178"/>
      <c r="T214" s="178"/>
      <c r="U214" s="178"/>
      <c r="V214" s="178"/>
      <c r="W214" s="178"/>
      <c r="X214" s="178"/>
      <c r="Y214" s="178"/>
      <c r="Z214" s="103"/>
    </row>
    <row r="215" spans="1:27" ht="30" customHeight="1" x14ac:dyDescent="0.15">
      <c r="A215" s="80"/>
      <c r="B215" s="80"/>
      <c r="C215" s="94"/>
      <c r="D215" s="99"/>
      <c r="E215" s="179" t="str">
        <f>"建設業の許可番号、許可年月日を入力してください。"
&amp; E217 &amp; "は必ず入力してください。許可番号が複数ある場合は" &amp; E218 &amp; "に入力してください。
許可番号欄は大臣/知事許可をリストから選択し、番号(6桁)を半角の数字で入力してください。例)012345"</f>
        <v>建設業の許可番号、許可年月日を入力してください。許可番号1は必ず入力してください。許可番号が複数ある場合は許可番号2に入力してください。
許可番号欄は大臣/知事許可をリストから選択し、番号(6桁)を半角の数字で入力してください。例)012345</v>
      </c>
      <c r="F215" s="179"/>
      <c r="G215" s="179"/>
      <c r="H215" s="179"/>
      <c r="I215" s="179"/>
      <c r="J215" s="179"/>
      <c r="K215" s="179"/>
      <c r="L215" s="179"/>
      <c r="M215" s="179"/>
      <c r="N215" s="179"/>
      <c r="O215" s="179"/>
      <c r="P215" s="179"/>
      <c r="Q215" s="179"/>
      <c r="R215" s="179"/>
      <c r="S215" s="179"/>
      <c r="T215" s="179"/>
      <c r="U215" s="179"/>
      <c r="V215" s="179"/>
      <c r="W215" s="179"/>
      <c r="X215" s="179"/>
      <c r="Y215" s="178"/>
      <c r="Z215" s="103"/>
    </row>
    <row r="216" spans="1:27" ht="20.100000000000001" customHeight="1" x14ac:dyDescent="0.15">
      <c r="A216" s="80"/>
      <c r="B216" s="80"/>
      <c r="C216" s="94"/>
      <c r="E216" s="180"/>
      <c r="F216" s="181"/>
      <c r="G216" s="181"/>
      <c r="H216" s="181"/>
      <c r="I216" s="162"/>
      <c r="J216" s="182"/>
      <c r="K216" s="183" t="s">
        <v>194</v>
      </c>
      <c r="L216" s="184"/>
      <c r="M216" s="184"/>
      <c r="N216" s="184"/>
      <c r="O216" s="184"/>
      <c r="P216" s="184"/>
      <c r="Q216" s="185"/>
      <c r="R216" s="186" t="s">
        <v>215</v>
      </c>
      <c r="S216" s="187"/>
      <c r="T216" s="104"/>
      <c r="U216" s="104"/>
      <c r="V216" s="104"/>
      <c r="W216" s="104"/>
      <c r="X216" s="104"/>
      <c r="Y216" s="178"/>
      <c r="Z216" s="103"/>
    </row>
    <row r="217" spans="1:27" ht="20.100000000000001" customHeight="1" x14ac:dyDescent="0.15">
      <c r="A217" s="80">
        <f>IFERROR(IF(OR(TRIM($K217)="", NOT(ISNUMBER(VALUE($P217))), TRIM($P217)="", LEN($P217)&lt;&gt;6, $R217=""),1001,0),3)</f>
        <v>1001</v>
      </c>
      <c r="B217" s="80"/>
      <c r="C217" s="98"/>
      <c r="D217" s="99"/>
      <c r="E217" s="188" t="s">
        <v>217</v>
      </c>
      <c r="F217" s="189"/>
      <c r="G217" s="189"/>
      <c r="H217" s="189"/>
      <c r="I217" s="189"/>
      <c r="J217" s="190"/>
      <c r="K217" s="45"/>
      <c r="L217" s="46"/>
      <c r="M217" s="46"/>
      <c r="N217" s="191" t="s">
        <v>62</v>
      </c>
      <c r="O217" s="192" t="s">
        <v>60</v>
      </c>
      <c r="P217" s="5"/>
      <c r="Q217" s="193" t="s">
        <v>61</v>
      </c>
      <c r="R217" s="47"/>
      <c r="S217" s="48"/>
      <c r="T217" s="104"/>
      <c r="U217" s="104"/>
      <c r="V217" s="104"/>
      <c r="W217" s="104"/>
      <c r="X217" s="104"/>
      <c r="Y217" s="104"/>
      <c r="Z217" s="103"/>
    </row>
    <row r="218" spans="1:27" ht="20.100000000000001" customHeight="1" x14ac:dyDescent="0.15">
      <c r="A218" s="80">
        <f>IFERROR(IF(AND(TRIM($P218)&lt;&gt;"", OR(NOT(ISNUMBER(VALUE($P218))), LEN($P218)&lt;&gt;6)),1001,0),3)</f>
        <v>0</v>
      </c>
      <c r="B218" s="80"/>
      <c r="C218" s="98"/>
      <c r="D218" s="99"/>
      <c r="E218" s="160" t="s">
        <v>218</v>
      </c>
      <c r="F218" s="161"/>
      <c r="G218" s="161"/>
      <c r="H218" s="161"/>
      <c r="I218" s="161"/>
      <c r="J218" s="163"/>
      <c r="K218" s="70"/>
      <c r="L218" s="71"/>
      <c r="M218" s="71"/>
      <c r="N218" s="194" t="s">
        <v>62</v>
      </c>
      <c r="O218" s="195" t="s">
        <v>60</v>
      </c>
      <c r="P218" s="6"/>
      <c r="Q218" s="196" t="s">
        <v>61</v>
      </c>
      <c r="R218" s="49"/>
      <c r="S218" s="50"/>
      <c r="T218" s="106"/>
      <c r="U218" s="106"/>
      <c r="V218" s="106"/>
      <c r="W218" s="106"/>
      <c r="X218" s="106"/>
      <c r="Y218" s="104"/>
      <c r="Z218" s="103"/>
    </row>
    <row r="219" spans="1:27" ht="20.100000000000001" customHeight="1" x14ac:dyDescent="0.15">
      <c r="A219" s="118"/>
      <c r="B219" s="80"/>
      <c r="C219" s="98"/>
      <c r="D219" s="99"/>
      <c r="E219" s="197" t="str">
        <f>"*1 "&amp;日付例&amp;"　年月日を入力してください。"</f>
        <v>*1 例)2024/4/1、R6/4/1　年月日を入力してください。</v>
      </c>
      <c r="F219" s="198"/>
      <c r="G219" s="198"/>
      <c r="H219" s="198"/>
      <c r="Z219" s="103"/>
      <c r="AA219" s="178"/>
    </row>
    <row r="220" spans="1:27" ht="20.100000000000001" customHeight="1" x14ac:dyDescent="0.15">
      <c r="A220" s="80"/>
      <c r="B220" s="80"/>
      <c r="C220" s="107"/>
      <c r="D220" s="104"/>
      <c r="E220" s="104"/>
      <c r="F220" s="104"/>
      <c r="G220" s="104"/>
      <c r="H220" s="104"/>
      <c r="I220" s="110"/>
      <c r="J220" s="130"/>
      <c r="K220" s="130"/>
      <c r="L220" s="130"/>
      <c r="M220" s="130"/>
      <c r="N220" s="130"/>
      <c r="O220" s="130"/>
      <c r="P220" s="130"/>
      <c r="Q220" s="130"/>
      <c r="R220" s="130"/>
      <c r="S220" s="130"/>
      <c r="T220" s="130"/>
      <c r="U220" s="130"/>
      <c r="V220" s="130"/>
      <c r="W220" s="130"/>
      <c r="X220" s="130"/>
      <c r="Y220" s="130"/>
      <c r="Z220" s="103"/>
    </row>
    <row r="221" spans="1:27" ht="20.100000000000001" customHeight="1" x14ac:dyDescent="0.15">
      <c r="A221" s="80"/>
      <c r="B221" s="80"/>
      <c r="C221" s="98"/>
      <c r="D221" s="99">
        <v>2</v>
      </c>
      <c r="E221" s="75" t="s">
        <v>180</v>
      </c>
      <c r="Y221" s="104"/>
      <c r="Z221" s="120"/>
    </row>
    <row r="222" spans="1:27" ht="20.100000000000001" customHeight="1" x14ac:dyDescent="0.15">
      <c r="A222" s="80"/>
      <c r="B222" s="80"/>
      <c r="C222" s="94"/>
      <c r="E222" s="144" t="s">
        <v>233</v>
      </c>
      <c r="F222" s="199"/>
      <c r="G222" s="199"/>
      <c r="H222" s="199"/>
      <c r="I222" s="199"/>
      <c r="J222" s="199"/>
      <c r="K222" s="199"/>
      <c r="L222" s="199"/>
      <c r="M222" s="199"/>
      <c r="N222" s="199"/>
      <c r="O222" s="199"/>
      <c r="P222" s="199"/>
      <c r="Q222" s="199"/>
      <c r="R222" s="199"/>
      <c r="S222" s="199"/>
      <c r="T222" s="199"/>
      <c r="U222" s="199"/>
      <c r="V222" s="199"/>
      <c r="W222" s="199"/>
      <c r="X222" s="199"/>
      <c r="Y222" s="199"/>
      <c r="Z222" s="103"/>
    </row>
    <row r="223" spans="1:27" ht="50.1" customHeight="1" x14ac:dyDescent="0.15">
      <c r="A223" s="80"/>
      <c r="B223" s="80"/>
      <c r="C223" s="98"/>
      <c r="D223" s="99"/>
      <c r="E223" s="200" t="s">
        <v>108</v>
      </c>
      <c r="F223" s="96"/>
      <c r="G223" s="96"/>
      <c r="H223" s="96"/>
      <c r="I223" s="96"/>
      <c r="J223" s="96"/>
      <c r="K223" s="201" t="s">
        <v>185</v>
      </c>
      <c r="L223" s="202"/>
      <c r="M223" s="203" t="s">
        <v>186</v>
      </c>
      <c r="N223" s="204"/>
      <c r="X223" s="104"/>
      <c r="Y223" s="104"/>
      <c r="Z223" s="120"/>
    </row>
    <row r="224" spans="1:27" ht="20.100000000000001" customHeight="1" x14ac:dyDescent="0.15">
      <c r="A224" s="80"/>
      <c r="B224" s="80"/>
      <c r="C224" s="98"/>
      <c r="D224" s="99"/>
      <c r="E224" s="205" t="s">
        <v>156</v>
      </c>
      <c r="F224" s="206"/>
      <c r="G224" s="189"/>
      <c r="H224" s="189"/>
      <c r="I224" s="189"/>
      <c r="J224" s="189"/>
      <c r="K224" s="58"/>
      <c r="L224" s="69"/>
      <c r="M224" s="58"/>
      <c r="N224" s="59"/>
      <c r="X224" s="104"/>
      <c r="Y224" s="104"/>
      <c r="Z224" s="120"/>
    </row>
    <row r="225" spans="1:27" ht="20.100000000000001" customHeight="1" x14ac:dyDescent="0.15">
      <c r="A225" s="80"/>
      <c r="B225" s="80"/>
      <c r="C225" s="98"/>
      <c r="D225" s="99"/>
      <c r="E225" s="207" t="s">
        <v>157</v>
      </c>
      <c r="F225" s="208"/>
      <c r="G225" s="209"/>
      <c r="H225" s="209"/>
      <c r="I225" s="209"/>
      <c r="J225" s="209"/>
      <c r="K225" s="36"/>
      <c r="L225" s="37"/>
      <c r="M225" s="36"/>
      <c r="N225" s="26"/>
      <c r="X225" s="104"/>
      <c r="Y225" s="104"/>
      <c r="Z225" s="120"/>
    </row>
    <row r="226" spans="1:27" ht="20.100000000000001" customHeight="1" x14ac:dyDescent="0.15">
      <c r="A226" s="80"/>
      <c r="B226" s="80"/>
      <c r="C226" s="98"/>
      <c r="D226" s="99"/>
      <c r="E226" s="207" t="s">
        <v>158</v>
      </c>
      <c r="F226" s="208"/>
      <c r="G226" s="209"/>
      <c r="H226" s="209"/>
      <c r="I226" s="209"/>
      <c r="J226" s="209"/>
      <c r="K226" s="36"/>
      <c r="L226" s="37"/>
      <c r="M226" s="36"/>
      <c r="N226" s="26"/>
      <c r="X226" s="104"/>
      <c r="Y226" s="104"/>
      <c r="Z226" s="120"/>
    </row>
    <row r="227" spans="1:27" ht="20.100000000000001" customHeight="1" x14ac:dyDescent="0.15">
      <c r="A227" s="80"/>
      <c r="B227" s="80"/>
      <c r="C227" s="98"/>
      <c r="D227" s="99"/>
      <c r="E227" s="207" t="s">
        <v>159</v>
      </c>
      <c r="F227" s="208"/>
      <c r="G227" s="209"/>
      <c r="H227" s="209"/>
      <c r="I227" s="209"/>
      <c r="J227" s="209"/>
      <c r="K227" s="36"/>
      <c r="L227" s="37"/>
      <c r="M227" s="36"/>
      <c r="N227" s="26"/>
      <c r="X227" s="104"/>
      <c r="Y227" s="104"/>
      <c r="Z227" s="120"/>
    </row>
    <row r="228" spans="1:27" ht="18.75" customHeight="1" x14ac:dyDescent="0.15">
      <c r="A228" s="80"/>
      <c r="B228" s="80"/>
      <c r="C228" s="98"/>
      <c r="D228" s="99"/>
      <c r="E228" s="207" t="s">
        <v>160</v>
      </c>
      <c r="F228" s="208"/>
      <c r="G228" s="209"/>
      <c r="H228" s="209"/>
      <c r="I228" s="209"/>
      <c r="J228" s="209"/>
      <c r="K228" s="36"/>
      <c r="L228" s="37"/>
      <c r="M228" s="36"/>
      <c r="N228" s="26"/>
      <c r="X228" s="104"/>
      <c r="Y228" s="104"/>
      <c r="Z228" s="120"/>
    </row>
    <row r="229" spans="1:27" ht="20.100000000000001" customHeight="1" x14ac:dyDescent="0.15">
      <c r="A229" s="80"/>
      <c r="B229" s="80"/>
      <c r="C229" s="98"/>
      <c r="D229" s="99"/>
      <c r="E229" s="207" t="s">
        <v>161</v>
      </c>
      <c r="F229" s="208"/>
      <c r="G229" s="209"/>
      <c r="H229" s="209"/>
      <c r="I229" s="209"/>
      <c r="J229" s="209"/>
      <c r="K229" s="36"/>
      <c r="L229" s="37"/>
      <c r="M229" s="36"/>
      <c r="N229" s="26"/>
      <c r="X229" s="104"/>
      <c r="Y229" s="104"/>
      <c r="Z229" s="120"/>
    </row>
    <row r="230" spans="1:27" ht="20.100000000000001" customHeight="1" x14ac:dyDescent="0.15">
      <c r="A230" s="80"/>
      <c r="B230" s="80"/>
      <c r="C230" s="98"/>
      <c r="D230" s="99"/>
      <c r="E230" s="207" t="s">
        <v>162</v>
      </c>
      <c r="F230" s="208"/>
      <c r="G230" s="209"/>
      <c r="H230" s="209"/>
      <c r="I230" s="209"/>
      <c r="J230" s="209"/>
      <c r="K230" s="36"/>
      <c r="L230" s="37"/>
      <c r="M230" s="36"/>
      <c r="N230" s="26"/>
      <c r="X230" s="104"/>
      <c r="Y230" s="104"/>
      <c r="Z230" s="120"/>
    </row>
    <row r="231" spans="1:27" ht="20.100000000000001" customHeight="1" x14ac:dyDescent="0.15">
      <c r="A231" s="80"/>
      <c r="B231" s="80"/>
      <c r="C231" s="98"/>
      <c r="D231" s="99"/>
      <c r="E231" s="207" t="s">
        <v>163</v>
      </c>
      <c r="F231" s="208"/>
      <c r="G231" s="209"/>
      <c r="H231" s="209"/>
      <c r="I231" s="209"/>
      <c r="J231" s="209"/>
      <c r="K231" s="36"/>
      <c r="L231" s="37"/>
      <c r="M231" s="36"/>
      <c r="N231" s="26"/>
      <c r="X231" s="104"/>
      <c r="Y231" s="104"/>
      <c r="Z231" s="120"/>
    </row>
    <row r="232" spans="1:27" ht="20.100000000000001" customHeight="1" x14ac:dyDescent="0.15">
      <c r="A232" s="80"/>
      <c r="B232" s="80"/>
      <c r="C232" s="98"/>
      <c r="D232" s="99"/>
      <c r="E232" s="207" t="s">
        <v>164</v>
      </c>
      <c r="F232" s="208"/>
      <c r="G232" s="209"/>
      <c r="H232" s="209"/>
      <c r="I232" s="209"/>
      <c r="J232" s="209"/>
      <c r="K232" s="36"/>
      <c r="L232" s="37"/>
      <c r="M232" s="36"/>
      <c r="N232" s="26"/>
      <c r="X232" s="104"/>
      <c r="Y232" s="104"/>
      <c r="Z232" s="120"/>
      <c r="AA232" s="178"/>
    </row>
    <row r="233" spans="1:27" ht="20.100000000000001" customHeight="1" x14ac:dyDescent="0.15">
      <c r="A233" s="80"/>
      <c r="B233" s="80"/>
      <c r="C233" s="98"/>
      <c r="D233" s="99"/>
      <c r="E233" s="207" t="s">
        <v>165</v>
      </c>
      <c r="F233" s="208"/>
      <c r="G233" s="209"/>
      <c r="H233" s="209"/>
      <c r="I233" s="209"/>
      <c r="J233" s="209"/>
      <c r="K233" s="36"/>
      <c r="L233" s="37"/>
      <c r="M233" s="36"/>
      <c r="N233" s="26"/>
      <c r="X233" s="104"/>
      <c r="Y233" s="104"/>
      <c r="Z233" s="120"/>
      <c r="AA233" s="139"/>
    </row>
    <row r="234" spans="1:27" ht="20.100000000000001" customHeight="1" x14ac:dyDescent="0.15">
      <c r="A234" s="80"/>
      <c r="B234" s="80"/>
      <c r="C234" s="98"/>
      <c r="D234" s="99"/>
      <c r="E234" s="207" t="s">
        <v>166</v>
      </c>
      <c r="F234" s="208"/>
      <c r="G234" s="209"/>
      <c r="H234" s="209"/>
      <c r="I234" s="209"/>
      <c r="J234" s="209"/>
      <c r="K234" s="36"/>
      <c r="L234" s="37"/>
      <c r="M234" s="36"/>
      <c r="N234" s="26"/>
      <c r="X234" s="104"/>
      <c r="Y234" s="104"/>
      <c r="Z234" s="120"/>
      <c r="AA234" s="139"/>
    </row>
    <row r="235" spans="1:27" ht="20.100000000000001" customHeight="1" x14ac:dyDescent="0.15">
      <c r="A235" s="80"/>
      <c r="B235" s="80"/>
      <c r="C235" s="98"/>
      <c r="D235" s="99"/>
      <c r="E235" s="207" t="s">
        <v>167</v>
      </c>
      <c r="F235" s="208"/>
      <c r="G235" s="209"/>
      <c r="H235" s="209"/>
      <c r="I235" s="209"/>
      <c r="J235" s="209"/>
      <c r="K235" s="36"/>
      <c r="L235" s="37"/>
      <c r="M235" s="36"/>
      <c r="N235" s="26"/>
      <c r="X235" s="104"/>
      <c r="Y235" s="104"/>
      <c r="Z235" s="120"/>
      <c r="AA235" s="139"/>
    </row>
    <row r="236" spans="1:27" ht="20.100000000000001" customHeight="1" x14ac:dyDescent="0.15">
      <c r="A236" s="80"/>
      <c r="B236" s="80"/>
      <c r="C236" s="98"/>
      <c r="D236" s="99"/>
      <c r="E236" s="207" t="s">
        <v>80</v>
      </c>
      <c r="F236" s="208"/>
      <c r="G236" s="209"/>
      <c r="H236" s="209"/>
      <c r="I236" s="209"/>
      <c r="J236" s="209"/>
      <c r="K236" s="36"/>
      <c r="L236" s="37"/>
      <c r="M236" s="36"/>
      <c r="N236" s="26"/>
      <c r="X236" s="104"/>
      <c r="Y236" s="104"/>
      <c r="Z236" s="120"/>
    </row>
    <row r="237" spans="1:27" ht="20.100000000000001" customHeight="1" x14ac:dyDescent="0.15">
      <c r="A237" s="80"/>
      <c r="B237" s="80"/>
      <c r="C237" s="98"/>
      <c r="D237" s="99"/>
      <c r="E237" s="207" t="s">
        <v>193</v>
      </c>
      <c r="F237" s="208"/>
      <c r="G237" s="209"/>
      <c r="H237" s="209"/>
      <c r="I237" s="209"/>
      <c r="J237" s="209"/>
      <c r="K237" s="36"/>
      <c r="L237" s="37"/>
      <c r="M237" s="36"/>
      <c r="N237" s="26"/>
      <c r="X237" s="104"/>
      <c r="Y237" s="104"/>
      <c r="Z237" s="120"/>
    </row>
    <row r="238" spans="1:27" ht="20.100000000000001" customHeight="1" x14ac:dyDescent="0.15">
      <c r="A238" s="80"/>
      <c r="B238" s="80"/>
      <c r="C238" s="98"/>
      <c r="D238" s="99"/>
      <c r="E238" s="207" t="s">
        <v>168</v>
      </c>
      <c r="F238" s="208"/>
      <c r="G238" s="209"/>
      <c r="H238" s="209"/>
      <c r="I238" s="209"/>
      <c r="J238" s="209"/>
      <c r="K238" s="36"/>
      <c r="L238" s="37"/>
      <c r="M238" s="36"/>
      <c r="N238" s="26"/>
      <c r="X238" s="104"/>
      <c r="Y238" s="104"/>
      <c r="Z238" s="120"/>
    </row>
    <row r="239" spans="1:27" ht="20.100000000000001" customHeight="1" x14ac:dyDescent="0.15">
      <c r="A239" s="80"/>
      <c r="B239" s="80"/>
      <c r="C239" s="98"/>
      <c r="D239" s="99"/>
      <c r="E239" s="207" t="s">
        <v>169</v>
      </c>
      <c r="F239" s="208"/>
      <c r="G239" s="209"/>
      <c r="H239" s="209"/>
      <c r="I239" s="209"/>
      <c r="J239" s="209"/>
      <c r="K239" s="36"/>
      <c r="L239" s="37"/>
      <c r="M239" s="36"/>
      <c r="N239" s="26"/>
      <c r="X239" s="104"/>
      <c r="Y239" s="104"/>
      <c r="Z239" s="120"/>
    </row>
    <row r="240" spans="1:27" ht="20.100000000000001" customHeight="1" x14ac:dyDescent="0.15">
      <c r="A240" s="80"/>
      <c r="B240" s="80"/>
      <c r="C240" s="98"/>
      <c r="D240" s="99"/>
      <c r="E240" s="207" t="s">
        <v>82</v>
      </c>
      <c r="F240" s="208"/>
      <c r="G240" s="209"/>
      <c r="H240" s="209"/>
      <c r="I240" s="209"/>
      <c r="J240" s="209"/>
      <c r="K240" s="36"/>
      <c r="L240" s="37"/>
      <c r="M240" s="36"/>
      <c r="N240" s="26"/>
      <c r="X240" s="104"/>
      <c r="Y240" s="104"/>
      <c r="Z240" s="120"/>
    </row>
    <row r="241" spans="1:27" ht="20.100000000000001" customHeight="1" x14ac:dyDescent="0.15">
      <c r="A241" s="80"/>
      <c r="B241" s="80"/>
      <c r="C241" s="98"/>
      <c r="D241" s="99"/>
      <c r="E241" s="207" t="s">
        <v>170</v>
      </c>
      <c r="F241" s="208"/>
      <c r="G241" s="209"/>
      <c r="H241" s="209"/>
      <c r="I241" s="209"/>
      <c r="J241" s="209"/>
      <c r="K241" s="36"/>
      <c r="L241" s="37"/>
      <c r="M241" s="36"/>
      <c r="N241" s="26"/>
      <c r="X241" s="104"/>
      <c r="Y241" s="104"/>
      <c r="Z241" s="120"/>
    </row>
    <row r="242" spans="1:27" ht="20.100000000000001" customHeight="1" x14ac:dyDescent="0.15">
      <c r="A242" s="80"/>
      <c r="B242" s="80"/>
      <c r="C242" s="98"/>
      <c r="D242" s="99"/>
      <c r="E242" s="207" t="s">
        <v>171</v>
      </c>
      <c r="F242" s="208"/>
      <c r="G242" s="209"/>
      <c r="H242" s="209"/>
      <c r="I242" s="209"/>
      <c r="J242" s="209"/>
      <c r="K242" s="36"/>
      <c r="L242" s="37"/>
      <c r="M242" s="36"/>
      <c r="N242" s="26"/>
      <c r="X242" s="104"/>
      <c r="Y242" s="104"/>
      <c r="Z242" s="120"/>
    </row>
    <row r="243" spans="1:27" ht="20.100000000000001" customHeight="1" x14ac:dyDescent="0.15">
      <c r="A243" s="80"/>
      <c r="B243" s="80"/>
      <c r="C243" s="98"/>
      <c r="D243" s="99"/>
      <c r="E243" s="207" t="s">
        <v>172</v>
      </c>
      <c r="F243" s="208"/>
      <c r="G243" s="209"/>
      <c r="H243" s="209"/>
      <c r="I243" s="209"/>
      <c r="J243" s="209"/>
      <c r="K243" s="36"/>
      <c r="L243" s="37"/>
      <c r="M243" s="36"/>
      <c r="N243" s="26"/>
      <c r="X243" s="104"/>
      <c r="Y243" s="104"/>
      <c r="Z243" s="120"/>
      <c r="AA243" s="139"/>
    </row>
    <row r="244" spans="1:27" ht="20.100000000000001" customHeight="1" x14ac:dyDescent="0.15">
      <c r="A244" s="80"/>
      <c r="B244" s="80"/>
      <c r="C244" s="98"/>
      <c r="D244" s="99"/>
      <c r="E244" s="207" t="s">
        <v>173</v>
      </c>
      <c r="F244" s="208"/>
      <c r="G244" s="209"/>
      <c r="H244" s="209"/>
      <c r="I244" s="209"/>
      <c r="J244" s="209"/>
      <c r="K244" s="36"/>
      <c r="L244" s="37"/>
      <c r="M244" s="36"/>
      <c r="N244" s="26"/>
      <c r="X244" s="104"/>
      <c r="Y244" s="104"/>
      <c r="Z244" s="120"/>
      <c r="AA244" s="178"/>
    </row>
    <row r="245" spans="1:27" ht="20.100000000000001" customHeight="1" x14ac:dyDescent="0.15">
      <c r="A245" s="80"/>
      <c r="B245" s="80"/>
      <c r="C245" s="98"/>
      <c r="D245" s="99"/>
      <c r="E245" s="207" t="s">
        <v>174</v>
      </c>
      <c r="F245" s="208"/>
      <c r="G245" s="209"/>
      <c r="H245" s="209"/>
      <c r="I245" s="209"/>
      <c r="J245" s="209"/>
      <c r="K245" s="36"/>
      <c r="L245" s="37"/>
      <c r="M245" s="36"/>
      <c r="N245" s="26"/>
      <c r="X245" s="104"/>
      <c r="Y245" s="104"/>
      <c r="Z245" s="120"/>
      <c r="AA245" s="178"/>
    </row>
    <row r="246" spans="1:27" ht="20.100000000000001" customHeight="1" x14ac:dyDescent="0.15">
      <c r="A246" s="80"/>
      <c r="B246" s="80"/>
      <c r="C246" s="98"/>
      <c r="D246" s="99"/>
      <c r="E246" s="207" t="s">
        <v>83</v>
      </c>
      <c r="F246" s="208"/>
      <c r="G246" s="209"/>
      <c r="H246" s="209"/>
      <c r="I246" s="209"/>
      <c r="J246" s="209"/>
      <c r="K246" s="36"/>
      <c r="L246" s="37"/>
      <c r="M246" s="36"/>
      <c r="N246" s="26"/>
      <c r="X246" s="104"/>
      <c r="Y246" s="104"/>
      <c r="Z246" s="120"/>
      <c r="AA246" s="178"/>
    </row>
    <row r="247" spans="1:27" ht="20.100000000000001" customHeight="1" x14ac:dyDescent="0.15">
      <c r="A247" s="80"/>
      <c r="B247" s="80"/>
      <c r="C247" s="98"/>
      <c r="D247" s="99"/>
      <c r="E247" s="207" t="s">
        <v>84</v>
      </c>
      <c r="F247" s="208"/>
      <c r="G247" s="209"/>
      <c r="H247" s="209"/>
      <c r="I247" s="209"/>
      <c r="J247" s="209"/>
      <c r="K247" s="36"/>
      <c r="L247" s="37"/>
      <c r="M247" s="36"/>
      <c r="N247" s="26"/>
      <c r="X247" s="104"/>
      <c r="Y247" s="104"/>
      <c r="Z247" s="120"/>
      <c r="AA247" s="178"/>
    </row>
    <row r="248" spans="1:27" ht="20.100000000000001" customHeight="1" x14ac:dyDescent="0.15">
      <c r="A248" s="80"/>
      <c r="B248" s="80"/>
      <c r="C248" s="98"/>
      <c r="D248" s="99"/>
      <c r="E248" s="207" t="s">
        <v>175</v>
      </c>
      <c r="F248" s="208"/>
      <c r="G248" s="209"/>
      <c r="H248" s="209"/>
      <c r="I248" s="209"/>
      <c r="J248" s="209"/>
      <c r="K248" s="36"/>
      <c r="L248" s="37"/>
      <c r="M248" s="36"/>
      <c r="N248" s="26"/>
      <c r="X248" s="104"/>
      <c r="Y248" s="104"/>
      <c r="Z248" s="120"/>
      <c r="AA248" s="178"/>
    </row>
    <row r="249" spans="1:27" ht="20.100000000000001" customHeight="1" x14ac:dyDescent="0.15">
      <c r="A249" s="80"/>
      <c r="B249" s="80"/>
      <c r="C249" s="98"/>
      <c r="D249" s="99"/>
      <c r="E249" s="207" t="s">
        <v>176</v>
      </c>
      <c r="F249" s="208"/>
      <c r="G249" s="209"/>
      <c r="H249" s="209"/>
      <c r="I249" s="209"/>
      <c r="J249" s="209"/>
      <c r="K249" s="36"/>
      <c r="L249" s="37"/>
      <c r="M249" s="36"/>
      <c r="N249" s="26"/>
      <c r="X249" s="104"/>
      <c r="Y249" s="104"/>
      <c r="Z249" s="120"/>
      <c r="AA249" s="178"/>
    </row>
    <row r="250" spans="1:27" ht="20.100000000000001" customHeight="1" x14ac:dyDescent="0.15">
      <c r="A250" s="80"/>
      <c r="B250" s="80"/>
      <c r="C250" s="98"/>
      <c r="D250" s="99"/>
      <c r="E250" s="207" t="s">
        <v>177</v>
      </c>
      <c r="F250" s="208"/>
      <c r="G250" s="209"/>
      <c r="H250" s="209"/>
      <c r="I250" s="209"/>
      <c r="J250" s="209"/>
      <c r="K250" s="36"/>
      <c r="L250" s="37"/>
      <c r="M250" s="36"/>
      <c r="N250" s="26"/>
      <c r="X250" s="104"/>
      <c r="Y250" s="104"/>
      <c r="Z250" s="120"/>
      <c r="AA250" s="178"/>
    </row>
    <row r="251" spans="1:27" ht="20.100000000000001" customHeight="1" x14ac:dyDescent="0.15">
      <c r="A251" s="80"/>
      <c r="B251" s="80"/>
      <c r="C251" s="98"/>
      <c r="D251" s="99"/>
      <c r="E251" s="207" t="s">
        <v>85</v>
      </c>
      <c r="F251" s="208"/>
      <c r="G251" s="209"/>
      <c r="H251" s="209"/>
      <c r="I251" s="209"/>
      <c r="J251" s="209"/>
      <c r="K251" s="36"/>
      <c r="L251" s="37"/>
      <c r="M251" s="36"/>
      <c r="N251" s="26"/>
      <c r="X251" s="104"/>
      <c r="Y251" s="104"/>
      <c r="Z251" s="120"/>
      <c r="AA251" s="178"/>
    </row>
    <row r="252" spans="1:27" ht="20.100000000000001" customHeight="1" x14ac:dyDescent="0.15">
      <c r="A252" s="80"/>
      <c r="B252" s="80"/>
      <c r="C252" s="98"/>
      <c r="D252" s="99"/>
      <c r="E252" s="210" t="s">
        <v>178</v>
      </c>
      <c r="F252" s="211"/>
      <c r="G252" s="212"/>
      <c r="H252" s="212"/>
      <c r="I252" s="212"/>
      <c r="J252" s="212"/>
      <c r="K252" s="38"/>
      <c r="L252" s="39"/>
      <c r="M252" s="38"/>
      <c r="N252" s="72"/>
      <c r="X252" s="104"/>
      <c r="Y252" s="104"/>
      <c r="Z252" s="120"/>
      <c r="AA252" s="178"/>
    </row>
    <row r="253" spans="1:27" ht="20.100000000000001" customHeight="1" x14ac:dyDescent="0.15">
      <c r="A253" s="80"/>
      <c r="B253" s="80"/>
      <c r="C253" s="98"/>
      <c r="D253" s="99"/>
      <c r="E253" s="213"/>
      <c r="F253" s="213"/>
      <c r="Y253" s="104"/>
      <c r="Z253" s="120"/>
      <c r="AA253" s="178"/>
    </row>
    <row r="254" spans="1:27" ht="20.100000000000001" customHeight="1" x14ac:dyDescent="0.15">
      <c r="A254" s="80"/>
      <c r="B254" s="80"/>
      <c r="C254" s="107"/>
      <c r="D254" s="99">
        <v>3</v>
      </c>
      <c r="E254" s="75" t="s">
        <v>87</v>
      </c>
      <c r="G254" s="104"/>
      <c r="H254" s="104"/>
      <c r="I254" s="110"/>
      <c r="J254" s="106"/>
      <c r="K254" s="106"/>
      <c r="L254" s="106"/>
      <c r="M254" s="106"/>
      <c r="N254" s="106"/>
      <c r="O254" s="106"/>
      <c r="P254" s="106"/>
      <c r="Q254" s="106"/>
      <c r="R254" s="106"/>
      <c r="S254" s="106"/>
      <c r="T254" s="106"/>
      <c r="U254" s="106"/>
      <c r="V254" s="106"/>
      <c r="W254" s="106"/>
      <c r="X254" s="106"/>
      <c r="Y254" s="106"/>
      <c r="Z254" s="103"/>
      <c r="AA254" s="178"/>
    </row>
    <row r="255" spans="1:27" ht="68.099999999999994" customHeight="1" x14ac:dyDescent="0.15">
      <c r="A255" s="80"/>
      <c r="B255" s="80"/>
      <c r="C255" s="94"/>
      <c r="E255" s="214" t="s">
        <v>234</v>
      </c>
      <c r="F255" s="214"/>
      <c r="G255" s="214"/>
      <c r="H255" s="214"/>
      <c r="I255" s="214"/>
      <c r="J255" s="214"/>
      <c r="K255" s="214"/>
      <c r="L255" s="214"/>
      <c r="M255" s="214"/>
      <c r="N255" s="214"/>
      <c r="O255" s="214"/>
      <c r="P255" s="214"/>
      <c r="Q255" s="214"/>
      <c r="R255" s="214"/>
      <c r="S255" s="214"/>
      <c r="T255" s="214"/>
      <c r="U255" s="214"/>
      <c r="V255" s="214"/>
      <c r="W255" s="214"/>
      <c r="X255" s="215"/>
      <c r="Y255" s="215"/>
      <c r="Z255" s="103"/>
      <c r="AA255" s="178"/>
    </row>
    <row r="256" spans="1:27" ht="20.100000000000001" customHeight="1" x14ac:dyDescent="0.15">
      <c r="A256" s="80">
        <f>IFERROR(IF(COUNTIF(K258:K275,"○")&lt;1,1001,0),3)</f>
        <v>1001</v>
      </c>
      <c r="B256" s="312"/>
      <c r="C256" s="98"/>
      <c r="E256" s="216" t="s">
        <v>150</v>
      </c>
      <c r="F256" s="217"/>
      <c r="G256" s="217"/>
      <c r="H256" s="217"/>
      <c r="I256" s="96"/>
      <c r="J256" s="96"/>
      <c r="K256" s="218" t="s">
        <v>6</v>
      </c>
      <c r="L256" s="219"/>
      <c r="M256" s="220" t="s">
        <v>151</v>
      </c>
      <c r="N256" s="221"/>
      <c r="O256" s="221"/>
      <c r="P256" s="221"/>
      <c r="Q256" s="222"/>
      <c r="R256" s="223" t="s">
        <v>181</v>
      </c>
      <c r="S256" s="224"/>
      <c r="T256" s="224"/>
      <c r="U256" s="224"/>
      <c r="V256" s="224"/>
      <c r="W256" s="225"/>
      <c r="Z256" s="103"/>
      <c r="AA256" s="178"/>
    </row>
    <row r="257" spans="1:27" ht="80.099999999999994" customHeight="1" x14ac:dyDescent="0.15">
      <c r="A257" s="80"/>
      <c r="B257" s="226"/>
      <c r="C257" s="98"/>
      <c r="E257" s="227"/>
      <c r="F257" s="228"/>
      <c r="G257" s="228"/>
      <c r="H257" s="228"/>
      <c r="I257" s="104"/>
      <c r="J257" s="125"/>
      <c r="K257" s="229"/>
      <c r="L257" s="230"/>
      <c r="M257" s="231" t="s">
        <v>191</v>
      </c>
      <c r="N257" s="232"/>
      <c r="O257" s="233"/>
      <c r="P257" s="234" t="s">
        <v>184</v>
      </c>
      <c r="Q257" s="235" t="s">
        <v>179</v>
      </c>
      <c r="R257" s="236" t="s">
        <v>145</v>
      </c>
      <c r="S257" s="237" t="s">
        <v>200</v>
      </c>
      <c r="T257" s="238" t="s">
        <v>146</v>
      </c>
      <c r="U257" s="238" t="s">
        <v>147</v>
      </c>
      <c r="V257" s="239" t="s">
        <v>148</v>
      </c>
      <c r="W257" s="240" t="s">
        <v>149</v>
      </c>
      <c r="Z257" s="103"/>
      <c r="AA257" s="178"/>
    </row>
    <row r="258" spans="1:27" ht="20.100000000000001" customHeight="1" x14ac:dyDescent="0.15">
      <c r="A258" s="80">
        <f>IFERROR(IF(AND($K258="○", OR($M258="", $M258=0, AND(NOT(LEFT($I$22,3)="福島県"), $P258=""), $Q258="", $R258="", $S258="", $T258="", $U258="", $V258="", $W258="")),1001,0),3)</f>
        <v>0</v>
      </c>
      <c r="B258" s="80"/>
      <c r="C258" s="98"/>
      <c r="E258" s="241" t="s">
        <v>221</v>
      </c>
      <c r="F258" s="242" t="s">
        <v>113</v>
      </c>
      <c r="G258" s="189"/>
      <c r="H258" s="189"/>
      <c r="I258" s="189"/>
      <c r="J258" s="189"/>
      <c r="K258" s="68"/>
      <c r="L258" s="59"/>
      <c r="M258" s="55"/>
      <c r="N258" s="56"/>
      <c r="O258" s="57"/>
      <c r="P258" s="7"/>
      <c r="Q258" s="8"/>
      <c r="R258" s="9"/>
      <c r="S258" s="10"/>
      <c r="T258" s="10"/>
      <c r="U258" s="10"/>
      <c r="V258" s="9"/>
      <c r="W258" s="11"/>
      <c r="Z258" s="103"/>
      <c r="AA258" s="178"/>
    </row>
    <row r="259" spans="1:27" ht="20.100000000000001" customHeight="1" x14ac:dyDescent="0.15">
      <c r="A259" s="80">
        <f>IFERROR(IF(AND($K259="○", OR($M259="", $M259=0, AND(NOT(LEFT($I$22,3)="福島県"), $P259=""), $Q259="", $R259="", $S259="", $T259="", $U259="", $V259="", $W259="")),1001,0),3)</f>
        <v>0</v>
      </c>
      <c r="B259" s="80"/>
      <c r="C259" s="98"/>
      <c r="E259" s="243" t="s">
        <v>222</v>
      </c>
      <c r="F259" s="244" t="s">
        <v>80</v>
      </c>
      <c r="G259" s="209"/>
      <c r="H259" s="209"/>
      <c r="I259" s="209"/>
      <c r="J259" s="209"/>
      <c r="K259" s="25"/>
      <c r="L259" s="26"/>
      <c r="M259" s="33"/>
      <c r="N259" s="34"/>
      <c r="O259" s="35"/>
      <c r="P259" s="12"/>
      <c r="Q259" s="13"/>
      <c r="R259" s="14"/>
      <c r="S259" s="15"/>
      <c r="T259" s="15"/>
      <c r="U259" s="15"/>
      <c r="V259" s="14"/>
      <c r="W259" s="16"/>
      <c r="Z259" s="103"/>
      <c r="AA259" s="178"/>
    </row>
    <row r="260" spans="1:27" ht="20.100000000000001" customHeight="1" x14ac:dyDescent="0.15">
      <c r="A260" s="80">
        <f>IFERROR(IF(AND($K260="○", OR($M260="", $M260=0, AND(NOT(LEFT($I$22,3)="福島県"), $P260=""), $Q260="", $R260="", $S260="", $T260="", $U260="", $V260="", $W260="")),1001,0),3)</f>
        <v>0</v>
      </c>
      <c r="B260" s="80"/>
      <c r="C260" s="98"/>
      <c r="E260" s="243" t="s">
        <v>223</v>
      </c>
      <c r="F260" s="244" t="s">
        <v>114</v>
      </c>
      <c r="G260" s="209"/>
      <c r="H260" s="209"/>
      <c r="I260" s="209"/>
      <c r="J260" s="209"/>
      <c r="K260" s="25"/>
      <c r="L260" s="26"/>
      <c r="M260" s="33"/>
      <c r="N260" s="34"/>
      <c r="O260" s="35"/>
      <c r="P260" s="12"/>
      <c r="Q260" s="13"/>
      <c r="R260" s="14"/>
      <c r="S260" s="15"/>
      <c r="T260" s="15"/>
      <c r="U260" s="15"/>
      <c r="V260" s="14"/>
      <c r="W260" s="16"/>
      <c r="Z260" s="103"/>
      <c r="AA260" s="178"/>
    </row>
    <row r="261" spans="1:27" ht="20.100000000000001" customHeight="1" x14ac:dyDescent="0.15">
      <c r="A261" s="80">
        <f>IFERROR(IF(AND($K261="○", OR($M261="", $M261=0, AND(NOT(LEFT($I$22,3)="福島県"), $P261=""), $Q261="", $R261="", $S261="", $T261="", $U261="", $V261="", $W261="")),1001,0),3)</f>
        <v>0</v>
      </c>
      <c r="B261" s="80"/>
      <c r="C261" s="98"/>
      <c r="E261" s="243" t="s">
        <v>224</v>
      </c>
      <c r="F261" s="244" t="s">
        <v>115</v>
      </c>
      <c r="G261" s="209"/>
      <c r="H261" s="209"/>
      <c r="I261" s="209"/>
      <c r="J261" s="209"/>
      <c r="K261" s="25"/>
      <c r="L261" s="26"/>
      <c r="M261" s="33"/>
      <c r="N261" s="34"/>
      <c r="O261" s="35"/>
      <c r="P261" s="12"/>
      <c r="Q261" s="13"/>
      <c r="R261" s="14"/>
      <c r="S261" s="15"/>
      <c r="T261" s="15"/>
      <c r="U261" s="15"/>
      <c r="V261" s="14"/>
      <c r="W261" s="16"/>
      <c r="Z261" s="103"/>
      <c r="AA261" s="178"/>
    </row>
    <row r="262" spans="1:27" ht="20.100000000000001" customHeight="1" x14ac:dyDescent="0.15">
      <c r="A262" s="80">
        <f>IFERROR(IF(AND($K262="○", OR($M262="", $M262=0, AND(NOT(LEFT($I$22,3)="福島県"), $P262=""), $Q262="", $R262="", $S262="", $T262="", $U262="", $V262="", $W262="")),1001,0),3)</f>
        <v>0</v>
      </c>
      <c r="B262" s="80"/>
      <c r="C262" s="98"/>
      <c r="E262" s="243" t="s">
        <v>225</v>
      </c>
      <c r="F262" s="244" t="s">
        <v>116</v>
      </c>
      <c r="G262" s="209"/>
      <c r="H262" s="209"/>
      <c r="I262" s="209"/>
      <c r="J262" s="209"/>
      <c r="K262" s="25"/>
      <c r="L262" s="26"/>
      <c r="M262" s="33"/>
      <c r="N262" s="34"/>
      <c r="O262" s="35"/>
      <c r="P262" s="12"/>
      <c r="Q262" s="13"/>
      <c r="R262" s="14"/>
      <c r="S262" s="15"/>
      <c r="T262" s="15"/>
      <c r="U262" s="15"/>
      <c r="V262" s="14"/>
      <c r="W262" s="16"/>
      <c r="Z262" s="103"/>
      <c r="AA262" s="178"/>
    </row>
    <row r="263" spans="1:27" ht="20.100000000000001" customHeight="1" x14ac:dyDescent="0.15">
      <c r="A263" s="80">
        <f>IFERROR(IF(AND($K263="○", OR($M263="", $M263=0, AND(NOT(LEFT($I$22,3)="福島県"), $P263=""), $Q263="", $R263="", $S263="", $T263="", $U263="", $V263="", $W263="")),1001,0),3)</f>
        <v>0</v>
      </c>
      <c r="B263" s="80"/>
      <c r="C263" s="98"/>
      <c r="E263" s="243" t="s">
        <v>226</v>
      </c>
      <c r="F263" s="244" t="s">
        <v>117</v>
      </c>
      <c r="G263" s="209"/>
      <c r="H263" s="209"/>
      <c r="I263" s="209"/>
      <c r="J263" s="209"/>
      <c r="K263" s="25"/>
      <c r="L263" s="26"/>
      <c r="M263" s="33"/>
      <c r="N263" s="34"/>
      <c r="O263" s="35"/>
      <c r="P263" s="12"/>
      <c r="Q263" s="13"/>
      <c r="R263" s="14"/>
      <c r="S263" s="15"/>
      <c r="T263" s="15"/>
      <c r="U263" s="15"/>
      <c r="V263" s="14"/>
      <c r="W263" s="16"/>
      <c r="Z263" s="103"/>
      <c r="AA263" s="178"/>
    </row>
    <row r="264" spans="1:27" ht="20.100000000000001" customHeight="1" x14ac:dyDescent="0.15">
      <c r="A264" s="80">
        <f>IFERROR(IF(AND($K264="○", OR($M264="", $M264=0, AND(NOT(LEFT($I$22,3)="福島県"), $P264=""), $Q264="", $R264="", $S264="", $T264="", $U264="", $V264="", $W264="")),1001,0),3)</f>
        <v>0</v>
      </c>
      <c r="B264" s="80"/>
      <c r="C264" s="98"/>
      <c r="E264" s="243" t="s">
        <v>227</v>
      </c>
      <c r="F264" s="244" t="s">
        <v>118</v>
      </c>
      <c r="G264" s="209"/>
      <c r="H264" s="209"/>
      <c r="I264" s="209"/>
      <c r="J264" s="209"/>
      <c r="K264" s="25"/>
      <c r="L264" s="26"/>
      <c r="M264" s="33"/>
      <c r="N264" s="34"/>
      <c r="O264" s="35"/>
      <c r="P264" s="12"/>
      <c r="Q264" s="13"/>
      <c r="R264" s="14"/>
      <c r="S264" s="15"/>
      <c r="T264" s="15"/>
      <c r="U264" s="15"/>
      <c r="V264" s="14"/>
      <c r="W264" s="16"/>
      <c r="Z264" s="103"/>
      <c r="AA264" s="178"/>
    </row>
    <row r="265" spans="1:27" ht="20.100000000000001" customHeight="1" x14ac:dyDescent="0.15">
      <c r="A265" s="80">
        <f>IFERROR(IF(AND($K265="○", OR($M265="", $M265=0, AND(NOT(LEFT($I$22,3)="福島県"), $P265=""), $Q265="", $R265="", $S265="", $T265="", $U265="", $V265="", $W265="")),1001,0),3)</f>
        <v>0</v>
      </c>
      <c r="B265" s="80"/>
      <c r="C265" s="98"/>
      <c r="E265" s="243" t="s">
        <v>228</v>
      </c>
      <c r="F265" s="244" t="s">
        <v>81</v>
      </c>
      <c r="G265" s="209"/>
      <c r="H265" s="209"/>
      <c r="I265" s="209"/>
      <c r="J265" s="209"/>
      <c r="K265" s="25"/>
      <c r="L265" s="26"/>
      <c r="M265" s="33"/>
      <c r="N265" s="34"/>
      <c r="O265" s="35"/>
      <c r="P265" s="12"/>
      <c r="Q265" s="13"/>
      <c r="R265" s="14"/>
      <c r="S265" s="15"/>
      <c r="T265" s="15"/>
      <c r="U265" s="15"/>
      <c r="V265" s="14"/>
      <c r="W265" s="16"/>
      <c r="Z265" s="103"/>
      <c r="AA265" s="178"/>
    </row>
    <row r="266" spans="1:27" ht="20.100000000000001" customHeight="1" x14ac:dyDescent="0.15">
      <c r="A266" s="80">
        <f>IFERROR(IF(AND($K266="○", OR($M266="", $M266=0, AND(NOT(LEFT($I$22,3)="福島県"), $P266=""), $Q266="", $R266="", $S266="", $T266="", $U266="", $V266="", $W266="")),1001,0),3)</f>
        <v>0</v>
      </c>
      <c r="B266" s="80"/>
      <c r="C266" s="98"/>
      <c r="E266" s="243" t="s">
        <v>229</v>
      </c>
      <c r="F266" s="244" t="s">
        <v>82</v>
      </c>
      <c r="G266" s="209"/>
      <c r="H266" s="209"/>
      <c r="I266" s="209"/>
      <c r="J266" s="209"/>
      <c r="K266" s="25"/>
      <c r="L266" s="26"/>
      <c r="M266" s="33"/>
      <c r="N266" s="34"/>
      <c r="O266" s="35"/>
      <c r="P266" s="12"/>
      <c r="Q266" s="13"/>
      <c r="R266" s="14"/>
      <c r="S266" s="15"/>
      <c r="T266" s="15"/>
      <c r="U266" s="15"/>
      <c r="V266" s="14"/>
      <c r="W266" s="16"/>
      <c r="Z266" s="103"/>
      <c r="AA266" s="178"/>
    </row>
    <row r="267" spans="1:27" ht="20.100000000000001" customHeight="1" x14ac:dyDescent="0.15">
      <c r="A267" s="80">
        <f>IFERROR(IF(AND($K267="○", OR($M267="", $M267=0, AND(NOT(LEFT($I$22,3)="福島県"), $P267=""), $Q267="", $R267="", $S267="", $T267="", $U267="", $V267="", $W267="")),1001,0),3)</f>
        <v>0</v>
      </c>
      <c r="B267" s="80"/>
      <c r="C267" s="98"/>
      <c r="E267" s="243" t="s">
        <v>119</v>
      </c>
      <c r="F267" s="244" t="s">
        <v>120</v>
      </c>
      <c r="G267" s="209"/>
      <c r="H267" s="209"/>
      <c r="I267" s="209"/>
      <c r="J267" s="209"/>
      <c r="K267" s="25"/>
      <c r="L267" s="26"/>
      <c r="M267" s="33"/>
      <c r="N267" s="34"/>
      <c r="O267" s="35"/>
      <c r="P267" s="12"/>
      <c r="Q267" s="13"/>
      <c r="R267" s="14"/>
      <c r="S267" s="15"/>
      <c r="T267" s="15"/>
      <c r="U267" s="15"/>
      <c r="V267" s="14"/>
      <c r="W267" s="16"/>
      <c r="Z267" s="103"/>
      <c r="AA267" s="139"/>
    </row>
    <row r="268" spans="1:27" ht="20.100000000000001" customHeight="1" x14ac:dyDescent="0.15">
      <c r="A268" s="80">
        <f>IFERROR(IF(AND($K268="○", OR($M268="", $M268=0, AND(NOT(LEFT($I$22,3)="福島県"), $P268=""), $Q268="", $R268="", $S268="", $T268="", $U268="", $V268="", $W268="")),1001,0),3)</f>
        <v>0</v>
      </c>
      <c r="B268" s="80"/>
      <c r="C268" s="98"/>
      <c r="E268" s="243" t="s">
        <v>121</v>
      </c>
      <c r="F268" s="244" t="s">
        <v>122</v>
      </c>
      <c r="G268" s="209"/>
      <c r="H268" s="209"/>
      <c r="I268" s="209"/>
      <c r="J268" s="209"/>
      <c r="K268" s="25"/>
      <c r="L268" s="26"/>
      <c r="M268" s="33"/>
      <c r="N268" s="34"/>
      <c r="O268" s="35"/>
      <c r="P268" s="12"/>
      <c r="Q268" s="13"/>
      <c r="R268" s="14"/>
      <c r="S268" s="15"/>
      <c r="T268" s="15"/>
      <c r="U268" s="15"/>
      <c r="V268" s="14"/>
      <c r="W268" s="16"/>
      <c r="Z268" s="103"/>
      <c r="AA268" s="178"/>
    </row>
    <row r="269" spans="1:27" ht="20.100000000000001" customHeight="1" x14ac:dyDescent="0.15">
      <c r="A269" s="80">
        <f>IFERROR(IF(AND($K269="○", OR($M269="", $M269=0, AND(NOT(LEFT($I$22,3)="福島県"), $P269=""), $Q269="", $R269="", $S269="", $T269="", $U269="", $V269="", $W269="")),1001,0),3)</f>
        <v>0</v>
      </c>
      <c r="B269" s="80"/>
      <c r="C269" s="98"/>
      <c r="E269" s="243" t="s">
        <v>123</v>
      </c>
      <c r="F269" s="244" t="s">
        <v>85</v>
      </c>
      <c r="G269" s="209"/>
      <c r="H269" s="209"/>
      <c r="I269" s="209"/>
      <c r="J269" s="209"/>
      <c r="K269" s="25"/>
      <c r="L269" s="26"/>
      <c r="M269" s="33"/>
      <c r="N269" s="34"/>
      <c r="O269" s="35"/>
      <c r="P269" s="12"/>
      <c r="Q269" s="13"/>
      <c r="R269" s="14"/>
      <c r="S269" s="15"/>
      <c r="T269" s="15"/>
      <c r="U269" s="15"/>
      <c r="V269" s="14"/>
      <c r="W269" s="16"/>
      <c r="Z269" s="103"/>
      <c r="AA269" s="178"/>
    </row>
    <row r="270" spans="1:27" ht="20.100000000000001" customHeight="1" x14ac:dyDescent="0.15">
      <c r="A270" s="80">
        <f>IFERROR(IF(AND($K270="○", OR($M270="", $M270=0, AND(NOT(LEFT($I$22,3)="福島県"), $P270=""), $Q270="", $R270="", $S270="", $T270="", $U270="", $V270="", $W270="")),1001,0),3)</f>
        <v>0</v>
      </c>
      <c r="B270" s="80"/>
      <c r="C270" s="98"/>
      <c r="E270" s="243" t="s">
        <v>124</v>
      </c>
      <c r="F270" s="244" t="s">
        <v>125</v>
      </c>
      <c r="G270" s="209"/>
      <c r="H270" s="209"/>
      <c r="I270" s="209"/>
      <c r="J270" s="209"/>
      <c r="K270" s="25"/>
      <c r="L270" s="26"/>
      <c r="M270" s="33"/>
      <c r="N270" s="34"/>
      <c r="O270" s="35"/>
      <c r="P270" s="12"/>
      <c r="Q270" s="13"/>
      <c r="R270" s="14"/>
      <c r="S270" s="15"/>
      <c r="T270" s="15"/>
      <c r="U270" s="15"/>
      <c r="V270" s="14"/>
      <c r="W270" s="16"/>
      <c r="Z270" s="103"/>
      <c r="AA270" s="178"/>
    </row>
    <row r="271" spans="1:27" ht="20.100000000000001" customHeight="1" x14ac:dyDescent="0.15">
      <c r="A271" s="80">
        <f>IFERROR(IF(AND($K271="○", OR($M271="", $M271=0, AND(NOT(LEFT($I$22,3)="福島県"), $P271=""), $Q271="", $R271="", $S271="", $T271="", $U271="", $V271="", $W271="")),1001,0),3)</f>
        <v>0</v>
      </c>
      <c r="B271" s="80"/>
      <c r="C271" s="98"/>
      <c r="E271" s="243" t="s">
        <v>126</v>
      </c>
      <c r="F271" s="244" t="s">
        <v>127</v>
      </c>
      <c r="G271" s="209"/>
      <c r="H271" s="209"/>
      <c r="I271" s="209"/>
      <c r="J271" s="209"/>
      <c r="K271" s="25"/>
      <c r="L271" s="26"/>
      <c r="M271" s="33"/>
      <c r="N271" s="34"/>
      <c r="O271" s="35"/>
      <c r="P271" s="12"/>
      <c r="Q271" s="13"/>
      <c r="R271" s="14"/>
      <c r="S271" s="15"/>
      <c r="T271" s="15"/>
      <c r="U271" s="15"/>
      <c r="V271" s="14"/>
      <c r="W271" s="16"/>
      <c r="Z271" s="103"/>
      <c r="AA271" s="178"/>
    </row>
    <row r="272" spans="1:27" ht="20.100000000000001" customHeight="1" x14ac:dyDescent="0.15">
      <c r="A272" s="80">
        <f>IFERROR(IF(AND($K272="○", OR($M272="", $M272=0, AND(NOT(LEFT($I$22,3)="福島県"), $P272=""), $Q272="", $R272="", $S272="", $T272="", $U272="", $V272="", $W272="")),1001,0),3)</f>
        <v>0</v>
      </c>
      <c r="B272" s="80"/>
      <c r="C272" s="98"/>
      <c r="E272" s="243" t="s">
        <v>128</v>
      </c>
      <c r="F272" s="244" t="s">
        <v>129</v>
      </c>
      <c r="G272" s="209"/>
      <c r="H272" s="209"/>
      <c r="I272" s="209"/>
      <c r="J272" s="209"/>
      <c r="K272" s="25"/>
      <c r="L272" s="26"/>
      <c r="M272" s="33"/>
      <c r="N272" s="34"/>
      <c r="O272" s="35"/>
      <c r="P272" s="12"/>
      <c r="Q272" s="13"/>
      <c r="R272" s="14"/>
      <c r="S272" s="15"/>
      <c r="T272" s="15"/>
      <c r="U272" s="15"/>
      <c r="V272" s="14"/>
      <c r="W272" s="16"/>
      <c r="Z272" s="103"/>
      <c r="AA272" s="178"/>
    </row>
    <row r="273" spans="1:27" ht="20.100000000000001" customHeight="1" x14ac:dyDescent="0.15">
      <c r="A273" s="80">
        <f>IFERROR(IF(AND($K273="○", OR($M273="", $M273=0, AND(NOT(LEFT($I$22,3)="福島県"), $P273=""), $Q273="", $R273="", $S273="", $T273="", $U273="", $V273="", $W273="")),1001,0),3)</f>
        <v>0</v>
      </c>
      <c r="B273" s="80"/>
      <c r="C273" s="98"/>
      <c r="E273" s="243" t="s">
        <v>130</v>
      </c>
      <c r="F273" s="244" t="s">
        <v>83</v>
      </c>
      <c r="G273" s="209"/>
      <c r="H273" s="209"/>
      <c r="I273" s="209"/>
      <c r="J273" s="209"/>
      <c r="K273" s="25"/>
      <c r="L273" s="26"/>
      <c r="M273" s="33"/>
      <c r="N273" s="34"/>
      <c r="O273" s="35"/>
      <c r="P273" s="12"/>
      <c r="Q273" s="13"/>
      <c r="R273" s="14"/>
      <c r="S273" s="15"/>
      <c r="T273" s="15"/>
      <c r="U273" s="15"/>
      <c r="V273" s="14"/>
      <c r="W273" s="16"/>
      <c r="Z273" s="103"/>
      <c r="AA273" s="178"/>
    </row>
    <row r="274" spans="1:27" ht="20.100000000000001" customHeight="1" x14ac:dyDescent="0.15">
      <c r="A274" s="80">
        <f>IFERROR(IF(AND($K274="○", OR($M274="", $M274=0, AND(NOT(LEFT($I$22,3)="福島県"), $P274=""), $Q274="", $R274="", $S274="", $T274="", $U274="", $V274="", $W274="")),1001,0),3)</f>
        <v>0</v>
      </c>
      <c r="B274" s="80"/>
      <c r="C274" s="98"/>
      <c r="E274" s="243" t="s">
        <v>131</v>
      </c>
      <c r="F274" s="244" t="s">
        <v>84</v>
      </c>
      <c r="G274" s="209"/>
      <c r="H274" s="209"/>
      <c r="I274" s="209"/>
      <c r="J274" s="209"/>
      <c r="K274" s="25"/>
      <c r="L274" s="26"/>
      <c r="M274" s="33"/>
      <c r="N274" s="34"/>
      <c r="O274" s="35"/>
      <c r="P274" s="12"/>
      <c r="Q274" s="13"/>
      <c r="R274" s="14"/>
      <c r="S274" s="15"/>
      <c r="T274" s="15"/>
      <c r="U274" s="15"/>
      <c r="V274" s="14"/>
      <c r="W274" s="16"/>
      <c r="Z274" s="103"/>
      <c r="AA274" s="178"/>
    </row>
    <row r="275" spans="1:27" ht="20.100000000000001" customHeight="1" x14ac:dyDescent="0.15">
      <c r="A275" s="80">
        <f>IFERROR(IF(AND($K275="○", OR($M275="", $M275=0, AND(NOT(LEFT($I$22,3)="福島県"), $P275=""), $Q275="", $R275="", $S275="", $T275="", $U275="", $V275="", $W275="")),1001,0),3)</f>
        <v>0</v>
      </c>
      <c r="B275" s="80"/>
      <c r="C275" s="98"/>
      <c r="E275" s="243" t="s">
        <v>132</v>
      </c>
      <c r="F275" s="244" t="s">
        <v>133</v>
      </c>
      <c r="G275" s="209"/>
      <c r="H275" s="209"/>
      <c r="I275" s="209"/>
      <c r="J275" s="209"/>
      <c r="K275" s="25"/>
      <c r="L275" s="26"/>
      <c r="M275" s="33"/>
      <c r="N275" s="34"/>
      <c r="O275" s="35"/>
      <c r="P275" s="12"/>
      <c r="Q275" s="13"/>
      <c r="R275" s="14"/>
      <c r="S275" s="15"/>
      <c r="T275" s="15"/>
      <c r="U275" s="15"/>
      <c r="V275" s="14"/>
      <c r="W275" s="16"/>
      <c r="Z275" s="103"/>
      <c r="AA275" s="178"/>
    </row>
    <row r="276" spans="1:27" ht="20.100000000000001" customHeight="1" x14ac:dyDescent="0.15">
      <c r="A276" s="80"/>
      <c r="B276" s="80"/>
      <c r="C276" s="98"/>
      <c r="E276" s="245"/>
      <c r="F276" s="246" t="s">
        <v>220</v>
      </c>
      <c r="G276" s="161"/>
      <c r="H276" s="161"/>
      <c r="I276" s="247"/>
      <c r="J276" s="247"/>
      <c r="K276" s="248"/>
      <c r="L276" s="249"/>
      <c r="M276" s="30"/>
      <c r="N276" s="31"/>
      <c r="O276" s="32"/>
      <c r="P276" s="17"/>
      <c r="Q276" s="18"/>
      <c r="R276" s="250"/>
      <c r="S276" s="251"/>
      <c r="T276" s="251"/>
      <c r="U276" s="251"/>
      <c r="V276" s="250"/>
      <c r="W276" s="252"/>
      <c r="Z276" s="103"/>
      <c r="AA276" s="178"/>
    </row>
    <row r="277" spans="1:27" ht="20.100000000000001" customHeight="1" x14ac:dyDescent="0.15">
      <c r="A277" s="80"/>
      <c r="B277" s="80"/>
      <c r="C277" s="98"/>
      <c r="D277" s="99"/>
      <c r="E277" s="245"/>
      <c r="F277" s="161"/>
      <c r="G277" s="161"/>
      <c r="H277" s="253" t="s">
        <v>182</v>
      </c>
      <c r="I277" s="254"/>
      <c r="J277" s="254"/>
      <c r="K277" s="254"/>
      <c r="L277" s="255"/>
      <c r="M277" s="256">
        <f>SUM(M258:M276)</f>
        <v>0</v>
      </c>
      <c r="N277" s="257"/>
      <c r="O277" s="258"/>
      <c r="P277" s="259">
        <f>SUM(P258:P276)</f>
        <v>0</v>
      </c>
      <c r="Q277" s="260">
        <f>SUM(Q258:Q276)</f>
        <v>0</v>
      </c>
      <c r="R277" s="261">
        <f t="shared" ref="R277:W277" si="0">SUM(R258:R275)</f>
        <v>0</v>
      </c>
      <c r="S277" s="259">
        <f t="shared" si="0"/>
        <v>0</v>
      </c>
      <c r="T277" s="259">
        <f t="shared" si="0"/>
        <v>0</v>
      </c>
      <c r="U277" s="259">
        <f t="shared" si="0"/>
        <v>0</v>
      </c>
      <c r="V277" s="261">
        <f t="shared" si="0"/>
        <v>0</v>
      </c>
      <c r="W277" s="262">
        <f t="shared" si="0"/>
        <v>0</v>
      </c>
      <c r="Z277" s="120"/>
      <c r="AA277" s="178"/>
    </row>
    <row r="278" spans="1:27" ht="20.100000000000001" customHeight="1" x14ac:dyDescent="0.15">
      <c r="A278" s="80"/>
      <c r="B278" s="80"/>
      <c r="C278" s="98"/>
      <c r="D278" s="99"/>
      <c r="E278" s="263"/>
      <c r="F278" s="264"/>
      <c r="G278" s="265"/>
      <c r="H278" s="265"/>
      <c r="I278" s="266"/>
      <c r="J278" s="265"/>
      <c r="K278" s="265"/>
      <c r="Y278" s="104"/>
      <c r="Z278" s="120"/>
      <c r="AA278" s="178"/>
    </row>
    <row r="279" spans="1:27" ht="20.100000000000001" customHeight="1" x14ac:dyDescent="0.15">
      <c r="A279" s="80"/>
      <c r="B279" s="80"/>
      <c r="C279" s="94"/>
      <c r="D279" s="99">
        <v>4</v>
      </c>
      <c r="E279" s="75" t="s">
        <v>187</v>
      </c>
      <c r="G279" s="95"/>
      <c r="H279" s="95"/>
      <c r="I279" s="104"/>
      <c r="J279" s="104"/>
      <c r="K279" s="104"/>
      <c r="L279" s="104"/>
      <c r="M279" s="104"/>
      <c r="N279" s="104"/>
      <c r="O279" s="104"/>
      <c r="P279" s="104"/>
      <c r="Q279" s="104"/>
      <c r="R279" s="104"/>
      <c r="S279" s="104"/>
      <c r="T279" s="104"/>
      <c r="U279" s="104"/>
      <c r="V279" s="104"/>
      <c r="W279" s="104"/>
      <c r="X279" s="104"/>
      <c r="Y279" s="104"/>
      <c r="Z279" s="103"/>
    </row>
    <row r="280" spans="1:27" ht="20.100000000000001" customHeight="1" x14ac:dyDescent="0.15">
      <c r="A280" s="80"/>
      <c r="B280" s="80"/>
      <c r="C280" s="94"/>
      <c r="D280" s="149"/>
      <c r="E280" s="129" t="s">
        <v>235</v>
      </c>
      <c r="F280" s="129"/>
      <c r="G280" s="129"/>
      <c r="H280" s="129"/>
      <c r="I280" s="129"/>
      <c r="J280" s="129"/>
      <c r="K280" s="129"/>
      <c r="L280" s="129"/>
      <c r="M280" s="129"/>
      <c r="N280" s="129"/>
      <c r="O280" s="129"/>
      <c r="P280" s="129"/>
      <c r="Q280" s="129"/>
      <c r="R280" s="129"/>
      <c r="S280" s="129"/>
      <c r="T280" s="129"/>
      <c r="U280" s="129"/>
      <c r="V280" s="129"/>
      <c r="W280" s="129"/>
      <c r="X280" s="105"/>
      <c r="Y280" s="104"/>
      <c r="Z280" s="103"/>
    </row>
    <row r="281" spans="1:27" ht="30" customHeight="1" x14ac:dyDescent="0.15">
      <c r="A281" s="80"/>
      <c r="B281" s="226"/>
      <c r="C281" s="98"/>
      <c r="E281" s="267" t="s">
        <v>150</v>
      </c>
      <c r="F281" s="268"/>
      <c r="G281" s="268"/>
      <c r="H281" s="268"/>
      <c r="I281" s="268"/>
      <c r="J281" s="268"/>
      <c r="K281" s="268"/>
      <c r="L281" s="269"/>
      <c r="M281" s="270" t="s">
        <v>188</v>
      </c>
      <c r="N281" s="271"/>
      <c r="O281" s="271"/>
      <c r="P281" s="271"/>
      <c r="Q281" s="272"/>
      <c r="X281" s="104"/>
      <c r="Y281" s="104"/>
      <c r="Z281" s="103"/>
    </row>
    <row r="282" spans="1:27" ht="50.1" customHeight="1" x14ac:dyDescent="0.15">
      <c r="A282" s="80"/>
      <c r="B282" s="226"/>
      <c r="C282" s="98"/>
      <c r="E282" s="273"/>
      <c r="F282" s="274"/>
      <c r="G282" s="274"/>
      <c r="H282" s="274"/>
      <c r="I282" s="274"/>
      <c r="J282" s="274"/>
      <c r="K282" s="274"/>
      <c r="L282" s="275"/>
      <c r="M282" s="231" t="s">
        <v>189</v>
      </c>
      <c r="N282" s="232"/>
      <c r="O282" s="233"/>
      <c r="P282" s="276" t="s">
        <v>152</v>
      </c>
      <c r="Q282" s="277" t="s">
        <v>190</v>
      </c>
      <c r="X282" s="104"/>
      <c r="Y282" s="104"/>
      <c r="Z282" s="103"/>
    </row>
    <row r="283" spans="1:27" ht="20.100000000000001" customHeight="1" x14ac:dyDescent="0.15">
      <c r="A283" s="80">
        <f>IFERROR(IF(AND($K258="○", LEFT($I$22,3) ="福島県",OR($M283="", $P283="", $Q283="")),1001,0),3)</f>
        <v>0</v>
      </c>
      <c r="B283" s="312"/>
      <c r="C283" s="98"/>
      <c r="E283" s="241" t="s">
        <v>221</v>
      </c>
      <c r="F283" s="242" t="s">
        <v>113</v>
      </c>
      <c r="G283" s="189"/>
      <c r="H283" s="189"/>
      <c r="I283" s="189"/>
      <c r="J283" s="189"/>
      <c r="K283" s="189"/>
      <c r="L283" s="278"/>
      <c r="M283" s="55"/>
      <c r="N283" s="56"/>
      <c r="O283" s="57"/>
      <c r="P283" s="19"/>
      <c r="Q283" s="20"/>
      <c r="X283" s="104"/>
      <c r="Y283" s="104"/>
      <c r="Z283" s="103"/>
    </row>
    <row r="284" spans="1:27" ht="20.100000000000001" customHeight="1" x14ac:dyDescent="0.15">
      <c r="A284" s="80">
        <f>IFERROR(IF(AND($K259="○", LEFT($I$22,3) ="福島県",OR($M284="", $P284="", $Q284="")),1001,0),3)</f>
        <v>0</v>
      </c>
      <c r="B284" s="312"/>
      <c r="C284" s="98"/>
      <c r="E284" s="243" t="s">
        <v>222</v>
      </c>
      <c r="F284" s="244" t="s">
        <v>80</v>
      </c>
      <c r="G284" s="209"/>
      <c r="H284" s="209"/>
      <c r="I284" s="209"/>
      <c r="J284" s="209"/>
      <c r="K284" s="209"/>
      <c r="L284" s="279"/>
      <c r="M284" s="33"/>
      <c r="N284" s="34"/>
      <c r="O284" s="35"/>
      <c r="P284" s="21"/>
      <c r="Q284" s="22"/>
      <c r="X284" s="104"/>
      <c r="Y284" s="104"/>
      <c r="Z284" s="103"/>
    </row>
    <row r="285" spans="1:27" ht="20.100000000000001" customHeight="1" x14ac:dyDescent="0.15">
      <c r="A285" s="80">
        <f>IFERROR(IF(AND($K260="○", LEFT($I$22,3) ="福島県",OR($M285="", $P285="", $Q285="")),1001,0),3)</f>
        <v>0</v>
      </c>
      <c r="B285" s="312"/>
      <c r="C285" s="98"/>
      <c r="E285" s="243" t="s">
        <v>223</v>
      </c>
      <c r="F285" s="244" t="s">
        <v>114</v>
      </c>
      <c r="G285" s="209"/>
      <c r="H285" s="209"/>
      <c r="I285" s="209"/>
      <c r="J285" s="209"/>
      <c r="K285" s="209"/>
      <c r="L285" s="279"/>
      <c r="M285" s="33"/>
      <c r="N285" s="34"/>
      <c r="O285" s="35"/>
      <c r="P285" s="21"/>
      <c r="Q285" s="22"/>
      <c r="X285" s="104"/>
      <c r="Y285" s="104"/>
      <c r="Z285" s="103"/>
    </row>
    <row r="286" spans="1:27" ht="20.100000000000001" customHeight="1" x14ac:dyDescent="0.15">
      <c r="A286" s="80">
        <f>IFERROR(IF(AND($K261="○", LEFT($I$22,3) ="福島県",OR($M286="", $P286="", $Q286="")),1001,0),3)</f>
        <v>0</v>
      </c>
      <c r="B286" s="312"/>
      <c r="C286" s="98"/>
      <c r="E286" s="243" t="s">
        <v>224</v>
      </c>
      <c r="F286" s="244" t="s">
        <v>115</v>
      </c>
      <c r="G286" s="209"/>
      <c r="H286" s="209"/>
      <c r="I286" s="209"/>
      <c r="J286" s="209"/>
      <c r="K286" s="209"/>
      <c r="L286" s="279"/>
      <c r="M286" s="33"/>
      <c r="N286" s="34"/>
      <c r="O286" s="35"/>
      <c r="P286" s="21"/>
      <c r="Q286" s="22"/>
      <c r="X286" s="104"/>
      <c r="Y286" s="104"/>
      <c r="Z286" s="103"/>
    </row>
    <row r="287" spans="1:27" ht="20.100000000000001" customHeight="1" x14ac:dyDescent="0.15">
      <c r="A287" s="80">
        <f>IFERROR(IF(AND($K262="○", LEFT($I$22,3) ="福島県",OR($M287="", $P287="", $Q287="")),1001,0),3)</f>
        <v>0</v>
      </c>
      <c r="B287" s="312"/>
      <c r="C287" s="98"/>
      <c r="E287" s="280" t="s">
        <v>225</v>
      </c>
      <c r="F287" s="281" t="s">
        <v>116</v>
      </c>
      <c r="G287" s="212"/>
      <c r="H287" s="212"/>
      <c r="I287" s="212"/>
      <c r="J287" s="212"/>
      <c r="K287" s="212"/>
      <c r="L287" s="282"/>
      <c r="M287" s="30"/>
      <c r="N287" s="31"/>
      <c r="O287" s="32"/>
      <c r="P287" s="23"/>
      <c r="Q287" s="24"/>
      <c r="X287" s="104"/>
      <c r="Y287" s="104"/>
      <c r="Z287" s="103"/>
    </row>
    <row r="288" spans="1:27" ht="20.100000000000001" customHeight="1" x14ac:dyDescent="0.15">
      <c r="A288" s="80"/>
      <c r="B288" s="80"/>
      <c r="C288" s="98"/>
      <c r="E288" s="283" t="str">
        <f>"*1 ①とは、("&amp;D254&amp;")"&amp;E254&amp;"の"&amp;M257&amp;"欄のことです。"</f>
        <v>*1 ①とは、(3)競争参加資格希望業種表の①平均完成工事高(千円)欄のことです。</v>
      </c>
      <c r="F288" s="283"/>
      <c r="G288" s="283"/>
      <c r="H288" s="283"/>
      <c r="I288" s="283"/>
      <c r="J288" s="283"/>
      <c r="K288" s="283"/>
      <c r="L288" s="283"/>
      <c r="M288" s="283"/>
      <c r="N288" s="283"/>
      <c r="O288" s="283"/>
      <c r="P288" s="283"/>
      <c r="Q288" s="283"/>
      <c r="T288" s="3"/>
      <c r="U288" s="4"/>
      <c r="Z288" s="120"/>
    </row>
    <row r="289" spans="1:27" ht="20.100000000000001" customHeight="1" x14ac:dyDescent="0.15">
      <c r="A289" s="80"/>
      <c r="B289" s="80"/>
      <c r="C289" s="121"/>
      <c r="D289" s="122"/>
      <c r="E289" s="122"/>
      <c r="F289" s="122"/>
      <c r="G289" s="122"/>
      <c r="H289" s="122"/>
      <c r="I289" s="123"/>
      <c r="J289" s="123"/>
      <c r="K289" s="124"/>
      <c r="L289" s="123"/>
      <c r="M289" s="123"/>
      <c r="N289" s="123"/>
      <c r="O289" s="123"/>
      <c r="P289" s="123"/>
      <c r="Q289" s="123"/>
      <c r="R289" s="123"/>
      <c r="S289" s="123"/>
      <c r="T289" s="123"/>
      <c r="U289" s="123"/>
      <c r="V289" s="123"/>
      <c r="W289" s="123"/>
      <c r="X289" s="123"/>
      <c r="Y289" s="151"/>
      <c r="Z289" s="125"/>
      <c r="AA289" s="139"/>
    </row>
    <row r="290" spans="1:27" ht="20.100000000000001" customHeight="1" x14ac:dyDescent="0.15"/>
    <row r="291" spans="1:27" ht="20.100000000000001" customHeight="1" x14ac:dyDescent="0.15"/>
    <row r="292" spans="1:27" ht="20.100000000000001" customHeight="1" x14ac:dyDescent="0.15">
      <c r="A292" s="80"/>
      <c r="B292" s="80"/>
      <c r="C292" s="91" t="s">
        <v>214</v>
      </c>
      <c r="D292" s="92"/>
      <c r="E292" s="92"/>
      <c r="F292" s="92"/>
      <c r="G292" s="92"/>
      <c r="H292" s="93"/>
      <c r="I292" s="153"/>
      <c r="L292" s="154"/>
      <c r="N292" s="139"/>
      <c r="P292" s="155"/>
      <c r="Q292" s="155"/>
      <c r="R292" s="155"/>
      <c r="S292" s="139"/>
      <c r="T292" s="139"/>
      <c r="U292" s="139"/>
      <c r="V292" s="139"/>
      <c r="W292" s="139"/>
      <c r="X292" s="139"/>
      <c r="Y292" s="139"/>
      <c r="AA292" s="139"/>
    </row>
    <row r="293" spans="1:27" ht="20.100000000000001" customHeight="1" x14ac:dyDescent="0.15">
      <c r="A293" s="80"/>
      <c r="B293" s="80"/>
      <c r="C293" s="94"/>
      <c r="D293" s="95"/>
      <c r="E293" s="95"/>
      <c r="F293" s="95"/>
      <c r="G293" s="95"/>
      <c r="H293" s="95"/>
      <c r="I293" s="95"/>
      <c r="J293" s="96"/>
      <c r="K293" s="96"/>
      <c r="L293" s="156"/>
      <c r="M293" s="156"/>
      <c r="N293" s="143"/>
      <c r="O293" s="143"/>
      <c r="P293" s="157"/>
      <c r="Q293" s="157"/>
      <c r="R293" s="157"/>
      <c r="S293" s="143"/>
      <c r="T293" s="143"/>
      <c r="U293" s="143"/>
      <c r="V293" s="143"/>
      <c r="W293" s="143"/>
      <c r="X293" s="143"/>
      <c r="Y293" s="143"/>
      <c r="Z293" s="97"/>
      <c r="AA293" s="139"/>
    </row>
    <row r="294" spans="1:27" ht="20.100000000000001" customHeight="1" x14ac:dyDescent="0.15">
      <c r="A294" s="80"/>
      <c r="B294" s="80"/>
      <c r="C294" s="94"/>
      <c r="D294" s="99">
        <v>1</v>
      </c>
      <c r="E294" s="75" t="s">
        <v>192</v>
      </c>
      <c r="G294" s="95"/>
      <c r="H294" s="95"/>
      <c r="I294" s="104"/>
      <c r="J294" s="104"/>
      <c r="K294" s="104"/>
      <c r="L294" s="104"/>
      <c r="M294" s="104"/>
      <c r="N294" s="104"/>
      <c r="O294" s="104"/>
      <c r="P294" s="104"/>
      <c r="Q294" s="104"/>
      <c r="R294" s="104"/>
      <c r="S294" s="104"/>
      <c r="T294" s="104"/>
      <c r="U294" s="104"/>
      <c r="V294" s="104"/>
      <c r="W294" s="104"/>
      <c r="X294" s="104"/>
      <c r="Y294" s="104"/>
      <c r="Z294" s="103"/>
    </row>
    <row r="295" spans="1:27" ht="30" customHeight="1" x14ac:dyDescent="0.15">
      <c r="A295" s="80"/>
      <c r="B295" s="80"/>
      <c r="C295" s="94"/>
      <c r="D295" s="149"/>
      <c r="E295" s="284" t="str">
        <f>"福島県内業者（A.本社(店)情報の住所が福島県の業者）のみ、該当する場合は、" &amp; N297 &amp; "欄にリストから「○」を選択してください。
" &amp; F304 &amp; "、" &amp; F305 &amp; "は、人数欄に人数を入力してください。"</f>
        <v>福島県内業者（A.本社(店)情報の住所が福島県の業者）のみ、該当する場合は、該当欄にリストから「○」を選択してください。
新卒者の雇用、保護観察対象者等の雇用は、人数欄に人数を入力してください。</v>
      </c>
      <c r="F295" s="284"/>
      <c r="G295" s="284"/>
      <c r="H295" s="284"/>
      <c r="I295" s="284"/>
      <c r="J295" s="284"/>
      <c r="K295" s="284"/>
      <c r="L295" s="284"/>
      <c r="M295" s="284"/>
      <c r="N295" s="284"/>
      <c r="O295" s="284"/>
      <c r="P295" s="284"/>
      <c r="Q295" s="284"/>
      <c r="R295" s="284"/>
      <c r="S295" s="284"/>
      <c r="T295" s="284"/>
      <c r="U295" s="284"/>
      <c r="V295" s="129"/>
      <c r="W295" s="129"/>
      <c r="X295" s="105"/>
      <c r="Y295" s="104"/>
      <c r="Z295" s="103"/>
    </row>
    <row r="296" spans="1:27" ht="20.100000000000001" customHeight="1" x14ac:dyDescent="0.15">
      <c r="A296" s="80"/>
      <c r="B296" s="80"/>
      <c r="C296" s="107"/>
      <c r="D296" s="104"/>
      <c r="E296" s="285" t="s">
        <v>134</v>
      </c>
      <c r="F296" s="286"/>
      <c r="G296" s="286"/>
      <c r="H296" s="286"/>
      <c r="I296" s="287"/>
      <c r="J296" s="287"/>
      <c r="K296" s="287"/>
      <c r="L296" s="287"/>
      <c r="M296" s="288"/>
      <c r="N296" s="289" t="s">
        <v>183</v>
      </c>
      <c r="O296" s="290"/>
      <c r="P296" s="291"/>
      <c r="Z296" s="120"/>
    </row>
    <row r="297" spans="1:27" ht="20.100000000000001" customHeight="1" x14ac:dyDescent="0.15">
      <c r="A297" s="80"/>
      <c r="B297" s="80"/>
      <c r="C297" s="107"/>
      <c r="D297" s="104"/>
      <c r="E297" s="292"/>
      <c r="F297" s="293"/>
      <c r="G297" s="293"/>
      <c r="H297" s="293"/>
      <c r="I297" s="161"/>
      <c r="J297" s="161"/>
      <c r="K297" s="161"/>
      <c r="L297" s="161"/>
      <c r="M297" s="161"/>
      <c r="N297" s="294" t="s">
        <v>216</v>
      </c>
      <c r="O297" s="295"/>
      <c r="P297" s="296" t="s">
        <v>144</v>
      </c>
      <c r="Z297" s="120"/>
    </row>
    <row r="298" spans="1:27" ht="20.100000000000001" customHeight="1" x14ac:dyDescent="0.15">
      <c r="A298" s="80"/>
      <c r="B298" s="80"/>
      <c r="C298" s="98"/>
      <c r="D298" s="99"/>
      <c r="E298" s="297">
        <v>1</v>
      </c>
      <c r="F298" s="189" t="s">
        <v>135</v>
      </c>
      <c r="G298" s="298"/>
      <c r="H298" s="298"/>
      <c r="I298" s="298"/>
      <c r="J298" s="298"/>
      <c r="K298" s="298"/>
      <c r="L298" s="298"/>
      <c r="M298" s="298"/>
      <c r="N298" s="52"/>
      <c r="O298" s="53"/>
      <c r="P298" s="299"/>
      <c r="Q298" s="115"/>
      <c r="Z298" s="103"/>
    </row>
    <row r="299" spans="1:27" ht="20.100000000000001" customHeight="1" x14ac:dyDescent="0.15">
      <c r="A299" s="80"/>
      <c r="B299" s="80"/>
      <c r="C299" s="98"/>
      <c r="D299" s="99"/>
      <c r="E299" s="300">
        <v>2</v>
      </c>
      <c r="F299" s="209" t="s">
        <v>136</v>
      </c>
      <c r="G299" s="301"/>
      <c r="H299" s="301"/>
      <c r="I299" s="301"/>
      <c r="J299" s="301"/>
      <c r="K299" s="301"/>
      <c r="L299" s="301"/>
      <c r="M299" s="301"/>
      <c r="N299" s="27"/>
      <c r="O299" s="54"/>
      <c r="P299" s="302"/>
      <c r="Z299" s="103"/>
    </row>
    <row r="300" spans="1:27" ht="20.100000000000001" customHeight="1" x14ac:dyDescent="0.15">
      <c r="A300" s="80"/>
      <c r="B300" s="80"/>
      <c r="C300" s="98"/>
      <c r="D300" s="99"/>
      <c r="E300" s="303">
        <v>3</v>
      </c>
      <c r="F300" s="209" t="s">
        <v>137</v>
      </c>
      <c r="G300" s="301"/>
      <c r="H300" s="301"/>
      <c r="I300" s="301"/>
      <c r="J300" s="301"/>
      <c r="K300" s="301"/>
      <c r="L300" s="301"/>
      <c r="M300" s="301"/>
      <c r="N300" s="27"/>
      <c r="O300" s="54"/>
      <c r="P300" s="302"/>
      <c r="Z300" s="103"/>
    </row>
    <row r="301" spans="1:27" ht="20.100000000000001" customHeight="1" x14ac:dyDescent="0.15">
      <c r="A301" s="80"/>
      <c r="B301" s="80"/>
      <c r="C301" s="107"/>
      <c r="D301" s="104"/>
      <c r="E301" s="300">
        <v>4</v>
      </c>
      <c r="F301" s="209" t="s">
        <v>138</v>
      </c>
      <c r="G301" s="301"/>
      <c r="H301" s="301"/>
      <c r="I301" s="301"/>
      <c r="J301" s="301"/>
      <c r="K301" s="301"/>
      <c r="L301" s="301"/>
      <c r="M301" s="301"/>
      <c r="N301" s="27"/>
      <c r="O301" s="54"/>
      <c r="P301" s="302"/>
      <c r="Z301" s="103"/>
    </row>
    <row r="302" spans="1:27" ht="20.100000000000001" customHeight="1" x14ac:dyDescent="0.15">
      <c r="A302" s="80"/>
      <c r="B302" s="80"/>
      <c r="C302" s="98"/>
      <c r="D302" s="99"/>
      <c r="E302" s="303">
        <v>5</v>
      </c>
      <c r="F302" s="209" t="s">
        <v>139</v>
      </c>
      <c r="G302" s="301"/>
      <c r="H302" s="301"/>
      <c r="I302" s="301"/>
      <c r="J302" s="301"/>
      <c r="K302" s="301"/>
      <c r="L302" s="301"/>
      <c r="M302" s="301"/>
      <c r="N302" s="27"/>
      <c r="O302" s="54"/>
      <c r="P302" s="302"/>
      <c r="Z302" s="103"/>
    </row>
    <row r="303" spans="1:27" ht="20.100000000000001" customHeight="1" x14ac:dyDescent="0.15">
      <c r="A303" s="80"/>
      <c r="B303" s="80"/>
      <c r="C303" s="107"/>
      <c r="D303" s="104"/>
      <c r="E303" s="300">
        <v>6</v>
      </c>
      <c r="F303" s="209" t="s">
        <v>140</v>
      </c>
      <c r="G303" s="301"/>
      <c r="H303" s="301"/>
      <c r="I303" s="301"/>
      <c r="J303" s="301"/>
      <c r="K303" s="301"/>
      <c r="L303" s="301"/>
      <c r="M303" s="301"/>
      <c r="N303" s="27"/>
      <c r="O303" s="54"/>
      <c r="P303" s="302"/>
      <c r="Z303" s="103"/>
    </row>
    <row r="304" spans="1:27" ht="20.100000000000001" customHeight="1" x14ac:dyDescent="0.15">
      <c r="A304" s="80"/>
      <c r="B304" s="80"/>
      <c r="C304" s="98"/>
      <c r="D304" s="99"/>
      <c r="E304" s="303">
        <v>7</v>
      </c>
      <c r="F304" s="209" t="s">
        <v>142</v>
      </c>
      <c r="G304" s="301"/>
      <c r="H304" s="301"/>
      <c r="I304" s="301"/>
      <c r="J304" s="301"/>
      <c r="K304" s="301"/>
      <c r="L304" s="301"/>
      <c r="M304" s="301"/>
      <c r="N304" s="304"/>
      <c r="O304" s="305"/>
      <c r="P304" s="2"/>
      <c r="Z304" s="103"/>
    </row>
    <row r="305" spans="1:26" ht="20.100000000000001" customHeight="1" x14ac:dyDescent="0.15">
      <c r="A305" s="80"/>
      <c r="B305" s="80"/>
      <c r="C305" s="98"/>
      <c r="D305" s="99"/>
      <c r="E305" s="300">
        <v>8</v>
      </c>
      <c r="F305" s="209" t="s">
        <v>143</v>
      </c>
      <c r="G305" s="301"/>
      <c r="H305" s="301"/>
      <c r="I305" s="301"/>
      <c r="J305" s="301"/>
      <c r="K305" s="301"/>
      <c r="L305" s="301"/>
      <c r="M305" s="301"/>
      <c r="N305" s="304"/>
      <c r="O305" s="305"/>
      <c r="P305" s="2"/>
      <c r="Z305" s="103"/>
    </row>
    <row r="306" spans="1:26" ht="20.100000000000001" customHeight="1" x14ac:dyDescent="0.15">
      <c r="A306" s="80"/>
      <c r="B306" s="80"/>
      <c r="C306" s="98"/>
      <c r="D306" s="99"/>
      <c r="E306" s="306">
        <v>9</v>
      </c>
      <c r="F306" s="212" t="s">
        <v>141</v>
      </c>
      <c r="G306" s="307"/>
      <c r="H306" s="307"/>
      <c r="I306" s="307"/>
      <c r="J306" s="307"/>
      <c r="K306" s="307"/>
      <c r="L306" s="307"/>
      <c r="M306" s="307"/>
      <c r="N306" s="40"/>
      <c r="O306" s="51"/>
      <c r="P306" s="308"/>
      <c r="Z306" s="103"/>
    </row>
    <row r="307" spans="1:26" ht="20.100000000000001" customHeight="1" x14ac:dyDescent="0.15">
      <c r="A307" s="80"/>
      <c r="B307" s="80"/>
      <c r="C307" s="121"/>
      <c r="D307" s="122"/>
      <c r="E307" s="122"/>
      <c r="F307" s="122"/>
      <c r="G307" s="122"/>
      <c r="H307" s="122"/>
      <c r="I307" s="123"/>
      <c r="J307" s="123"/>
      <c r="K307" s="124"/>
      <c r="L307" s="123"/>
      <c r="M307" s="123"/>
      <c r="N307" s="123"/>
      <c r="O307" s="123"/>
      <c r="P307" s="123"/>
      <c r="Q307" s="123"/>
      <c r="R307" s="123"/>
      <c r="S307" s="123"/>
      <c r="T307" s="123"/>
      <c r="U307" s="123"/>
      <c r="V307" s="123"/>
      <c r="W307" s="123"/>
      <c r="X307" s="123"/>
      <c r="Y307" s="151"/>
      <c r="Z307" s="125"/>
    </row>
    <row r="308" spans="1:26" ht="20.100000000000001" customHeight="1" x14ac:dyDescent="0.15"/>
  </sheetData>
  <sheetProtection algorithmName="SHA-512" hashValue="nP+6Kg3R5Q6smWhvhNZ5N/dcjDUs3frsyztWkwyjZc17UymSEO+9je0VW7lpzZbidu9QqfmMZWUn7+yP96xQUA==" saltValue="QkFaqZZxeZ5qxL3bCrxmhw==" spinCount="100000" sheet="1" objects="1" scenarios="1"/>
  <dataConsolidate/>
  <mergeCells count="215">
    <mergeCell ref="K224:L224"/>
    <mergeCell ref="D43:Y43"/>
    <mergeCell ref="I44:M44"/>
    <mergeCell ref="I46:Y46"/>
    <mergeCell ref="I48:M48"/>
    <mergeCell ref="I50:M50"/>
    <mergeCell ref="E215:X215"/>
    <mergeCell ref="E255:W255"/>
    <mergeCell ref="K218:M218"/>
    <mergeCell ref="R216:S216"/>
    <mergeCell ref="K216:Q216"/>
    <mergeCell ref="D100:Y100"/>
    <mergeCell ref="I101:M101"/>
    <mergeCell ref="I103:Y103"/>
    <mergeCell ref="I105:M105"/>
    <mergeCell ref="I107:M107"/>
    <mergeCell ref="M249:N249"/>
    <mergeCell ref="M250:N250"/>
    <mergeCell ref="M251:N251"/>
    <mergeCell ref="M252:N252"/>
    <mergeCell ref="I187:M187"/>
    <mergeCell ref="J220:Y220"/>
    <mergeCell ref="K225:L225"/>
    <mergeCell ref="K226:L226"/>
    <mergeCell ref="R256:W256"/>
    <mergeCell ref="M228:N228"/>
    <mergeCell ref="M229:N229"/>
    <mergeCell ref="M230:N230"/>
    <mergeCell ref="M235:N235"/>
    <mergeCell ref="M236:N236"/>
    <mergeCell ref="M237:N237"/>
    <mergeCell ref="M238:N238"/>
    <mergeCell ref="M239:N239"/>
    <mergeCell ref="M240:N240"/>
    <mergeCell ref="M241:N241"/>
    <mergeCell ref="M242:N242"/>
    <mergeCell ref="M243:N243"/>
    <mergeCell ref="M244:N244"/>
    <mergeCell ref="M231:N231"/>
    <mergeCell ref="M232:N232"/>
    <mergeCell ref="M233:N233"/>
    <mergeCell ref="M234:N234"/>
    <mergeCell ref="K242:L242"/>
    <mergeCell ref="K243:L243"/>
    <mergeCell ref="K244:L244"/>
    <mergeCell ref="K245:L245"/>
    <mergeCell ref="K246:L246"/>
    <mergeCell ref="K247:L247"/>
    <mergeCell ref="K263:L263"/>
    <mergeCell ref="K264:L264"/>
    <mergeCell ref="K265:L265"/>
    <mergeCell ref="K258:L258"/>
    <mergeCell ref="K259:L259"/>
    <mergeCell ref="K260:L260"/>
    <mergeCell ref="D131:Y131"/>
    <mergeCell ref="I81:Y81"/>
    <mergeCell ref="I83:Y83"/>
    <mergeCell ref="J84:Y84"/>
    <mergeCell ref="I85:Y85"/>
    <mergeCell ref="I185:M185"/>
    <mergeCell ref="I179:M179"/>
    <mergeCell ref="I183:Y183"/>
    <mergeCell ref="I177:Y177"/>
    <mergeCell ref="C170:H170"/>
    <mergeCell ref="I173:M173"/>
    <mergeCell ref="I181:M181"/>
    <mergeCell ref="J86:Y86"/>
    <mergeCell ref="I87:Y87"/>
    <mergeCell ref="I140:Y140"/>
    <mergeCell ref="I132:Y132"/>
    <mergeCell ref="I134:Y134"/>
    <mergeCell ref="I136:Y136"/>
    <mergeCell ref="I138:M138"/>
    <mergeCell ref="I175:Y175"/>
    <mergeCell ref="I95:M95"/>
    <mergeCell ref="I97:Y97"/>
    <mergeCell ref="C129:H129"/>
    <mergeCell ref="I89:Y89"/>
    <mergeCell ref="E205:T205"/>
    <mergeCell ref="E206:T206"/>
    <mergeCell ref="E207:T207"/>
    <mergeCell ref="U198:W198"/>
    <mergeCell ref="U199:W199"/>
    <mergeCell ref="U200:W200"/>
    <mergeCell ref="U201:W201"/>
    <mergeCell ref="U202:W202"/>
    <mergeCell ref="U203:W203"/>
    <mergeCell ref="I91:Y91"/>
    <mergeCell ref="I93:M93"/>
    <mergeCell ref="W1:Z1"/>
    <mergeCell ref="C13:H13"/>
    <mergeCell ref="E15:H15"/>
    <mergeCell ref="J15:Y15"/>
    <mergeCell ref="I20:M20"/>
    <mergeCell ref="I22:Y22"/>
    <mergeCell ref="I36:M36"/>
    <mergeCell ref="I38:Y38"/>
    <mergeCell ref="I40:M40"/>
    <mergeCell ref="I24:Y24"/>
    <mergeCell ref="I26:Y26"/>
    <mergeCell ref="I28:Y28"/>
    <mergeCell ref="I30:Y30"/>
    <mergeCell ref="I32:Y32"/>
    <mergeCell ref="I34:M34"/>
    <mergeCell ref="I79:M79"/>
    <mergeCell ref="N300:O300"/>
    <mergeCell ref="N301:O301"/>
    <mergeCell ref="M287:O287"/>
    <mergeCell ref="C70:H70"/>
    <mergeCell ref="I73:M73"/>
    <mergeCell ref="M245:N245"/>
    <mergeCell ref="M246:N246"/>
    <mergeCell ref="M247:N247"/>
    <mergeCell ref="M248:N248"/>
    <mergeCell ref="M224:N224"/>
    <mergeCell ref="M225:N225"/>
    <mergeCell ref="M226:N226"/>
    <mergeCell ref="M227:N227"/>
    <mergeCell ref="K232:L232"/>
    <mergeCell ref="K233:L233"/>
    <mergeCell ref="K234:L234"/>
    <mergeCell ref="K235:L235"/>
    <mergeCell ref="K236:L236"/>
    <mergeCell ref="K237:L237"/>
    <mergeCell ref="K238:L238"/>
    <mergeCell ref="K227:L227"/>
    <mergeCell ref="K228:L228"/>
    <mergeCell ref="K229:L229"/>
    <mergeCell ref="K230:L230"/>
    <mergeCell ref="E296:H297"/>
    <mergeCell ref="H277:L277"/>
    <mergeCell ref="N296:P296"/>
    <mergeCell ref="M269:O269"/>
    <mergeCell ref="E295:U295"/>
    <mergeCell ref="K275:L275"/>
    <mergeCell ref="K261:L261"/>
    <mergeCell ref="K262:L262"/>
    <mergeCell ref="M270:O270"/>
    <mergeCell ref="C292:H292"/>
    <mergeCell ref="K268:L268"/>
    <mergeCell ref="K269:L269"/>
    <mergeCell ref="K270:L270"/>
    <mergeCell ref="E281:L282"/>
    <mergeCell ref="N306:O306"/>
    <mergeCell ref="M256:Q256"/>
    <mergeCell ref="M271:O271"/>
    <mergeCell ref="M272:O272"/>
    <mergeCell ref="M273:O273"/>
    <mergeCell ref="M274:O274"/>
    <mergeCell ref="M275:O275"/>
    <mergeCell ref="M257:O257"/>
    <mergeCell ref="M277:O277"/>
    <mergeCell ref="N298:O298"/>
    <mergeCell ref="N299:O299"/>
    <mergeCell ref="M281:Q281"/>
    <mergeCell ref="M282:O282"/>
    <mergeCell ref="N297:O297"/>
    <mergeCell ref="M283:O283"/>
    <mergeCell ref="M284:O284"/>
    <mergeCell ref="M285:O285"/>
    <mergeCell ref="M286:O286"/>
    <mergeCell ref="N303:O303"/>
    <mergeCell ref="M258:O258"/>
    <mergeCell ref="M259:O259"/>
    <mergeCell ref="M260:O260"/>
    <mergeCell ref="M261:O261"/>
    <mergeCell ref="N302:O302"/>
    <mergeCell ref="J99:Y99"/>
    <mergeCell ref="C194:H194"/>
    <mergeCell ref="K266:L266"/>
    <mergeCell ref="K267:L267"/>
    <mergeCell ref="U207:W207"/>
    <mergeCell ref="K272:L272"/>
    <mergeCell ref="K273:L273"/>
    <mergeCell ref="K274:L274"/>
    <mergeCell ref="I142:M142"/>
    <mergeCell ref="I144:M144"/>
    <mergeCell ref="I146:Y146"/>
    <mergeCell ref="I189:Y189"/>
    <mergeCell ref="M223:N223"/>
    <mergeCell ref="K217:M217"/>
    <mergeCell ref="E222:Y222"/>
    <mergeCell ref="K223:L223"/>
    <mergeCell ref="R217:S217"/>
    <mergeCell ref="R218:S218"/>
    <mergeCell ref="M262:O262"/>
    <mergeCell ref="M263:O263"/>
    <mergeCell ref="M264:O264"/>
    <mergeCell ref="M265:O265"/>
    <mergeCell ref="M266:O266"/>
    <mergeCell ref="K231:L231"/>
    <mergeCell ref="C211:H211"/>
    <mergeCell ref="E199:T199"/>
    <mergeCell ref="E256:H257"/>
    <mergeCell ref="K271:L271"/>
    <mergeCell ref="U204:W204"/>
    <mergeCell ref="U205:W205"/>
    <mergeCell ref="U206:W206"/>
    <mergeCell ref="M276:O276"/>
    <mergeCell ref="M267:O267"/>
    <mergeCell ref="M268:O268"/>
    <mergeCell ref="K248:L248"/>
    <mergeCell ref="K249:L249"/>
    <mergeCell ref="K250:L250"/>
    <mergeCell ref="K251:L251"/>
    <mergeCell ref="K252:L252"/>
    <mergeCell ref="K239:L239"/>
    <mergeCell ref="K240:L240"/>
    <mergeCell ref="K241:L241"/>
    <mergeCell ref="K256:L257"/>
    <mergeCell ref="E200:T200"/>
    <mergeCell ref="E201:T201"/>
    <mergeCell ref="E202:T202"/>
    <mergeCell ref="E203:T203"/>
    <mergeCell ref="E204:T204"/>
  </mergeCells>
  <phoneticPr fontId="4"/>
  <conditionalFormatting sqref="I20:M20">
    <cfRule type="expression" dxfId="256" priority="257" stopIfTrue="1">
      <formula>$A20&lt;&gt;0</formula>
    </cfRule>
  </conditionalFormatting>
  <conditionalFormatting sqref="I22:Y22">
    <cfRule type="expression" dxfId="255" priority="256" stopIfTrue="1">
      <formula>$A22&lt;&gt;0</formula>
    </cfRule>
  </conditionalFormatting>
  <conditionalFormatting sqref="I24:Y24">
    <cfRule type="expression" dxfId="254" priority="255" stopIfTrue="1">
      <formula>$A24&lt;&gt;0</formula>
    </cfRule>
  </conditionalFormatting>
  <conditionalFormatting sqref="I26:Y26">
    <cfRule type="expression" dxfId="253" priority="254" stopIfTrue="1">
      <formula>$A26&lt;&gt;0</formula>
    </cfRule>
  </conditionalFormatting>
  <conditionalFormatting sqref="I28:Y28">
    <cfRule type="expression" dxfId="252" priority="253" stopIfTrue="1">
      <formula>$A28&lt;&gt;0</formula>
    </cfRule>
  </conditionalFormatting>
  <conditionalFormatting sqref="I30:Y30">
    <cfRule type="expression" dxfId="251" priority="252" stopIfTrue="1">
      <formula>$A30&lt;&gt;0</formula>
    </cfRule>
  </conditionalFormatting>
  <conditionalFormatting sqref="I32:Y32">
    <cfRule type="expression" dxfId="250" priority="251" stopIfTrue="1">
      <formula>$A32&lt;&gt;0</formula>
    </cfRule>
  </conditionalFormatting>
  <conditionalFormatting sqref="I34:M34">
    <cfRule type="expression" dxfId="249" priority="250" stopIfTrue="1">
      <formula>$A34&lt;&gt;0</formula>
    </cfRule>
  </conditionalFormatting>
  <conditionalFormatting sqref="I36:M36">
    <cfRule type="expression" dxfId="248" priority="249" stopIfTrue="1">
      <formula>$A36&lt;&gt;0</formula>
    </cfRule>
  </conditionalFormatting>
  <conditionalFormatting sqref="I38:Y38">
    <cfRule type="expression" dxfId="247" priority="248" stopIfTrue="1">
      <formula>$A38&lt;&gt;0</formula>
    </cfRule>
  </conditionalFormatting>
  <conditionalFormatting sqref="I40:M40">
    <cfRule type="expression" dxfId="246" priority="247" stopIfTrue="1">
      <formula>$A40&lt;&gt;0</formula>
    </cfRule>
  </conditionalFormatting>
  <conditionalFormatting sqref="I46:Y46">
    <cfRule type="expression" dxfId="245" priority="246" stopIfTrue="1">
      <formula>$A46&lt;&gt;0</formula>
    </cfRule>
  </conditionalFormatting>
  <conditionalFormatting sqref="I48:M48">
    <cfRule type="expression" dxfId="244" priority="245" stopIfTrue="1">
      <formula>$A48&lt;&gt;0</formula>
    </cfRule>
  </conditionalFormatting>
  <conditionalFormatting sqref="I50:M50">
    <cfRule type="expression" dxfId="243" priority="244" stopIfTrue="1">
      <formula>$A50&lt;&gt;0</formula>
    </cfRule>
  </conditionalFormatting>
  <conditionalFormatting sqref="I73:M73">
    <cfRule type="expression" dxfId="242" priority="243" stopIfTrue="1">
      <formula>$A73&lt;&gt;0</formula>
    </cfRule>
  </conditionalFormatting>
  <conditionalFormatting sqref="I79:M79">
    <cfRule type="expression" dxfId="241" priority="242" stopIfTrue="1">
      <formula>$A79&lt;&gt;0</formula>
    </cfRule>
  </conditionalFormatting>
  <conditionalFormatting sqref="I81:Y81">
    <cfRule type="expression" dxfId="240" priority="241" stopIfTrue="1">
      <formula>$A81&lt;&gt;0</formula>
    </cfRule>
  </conditionalFormatting>
  <conditionalFormatting sqref="I83:Y83">
    <cfRule type="expression" dxfId="239" priority="240" stopIfTrue="1">
      <formula>$A83&lt;&gt;0</formula>
    </cfRule>
  </conditionalFormatting>
  <conditionalFormatting sqref="I85:Y85">
    <cfRule type="expression" dxfId="238" priority="239" stopIfTrue="1">
      <formula>$A85&lt;&gt;0</formula>
    </cfRule>
  </conditionalFormatting>
  <conditionalFormatting sqref="I87:Y87">
    <cfRule type="expression" dxfId="237" priority="238" stopIfTrue="1">
      <formula>$A87&lt;&gt;0</formula>
    </cfRule>
  </conditionalFormatting>
  <conditionalFormatting sqref="I89:Y89">
    <cfRule type="expression" dxfId="236" priority="237" stopIfTrue="1">
      <formula>$A89&lt;&gt;0</formula>
    </cfRule>
  </conditionalFormatting>
  <conditionalFormatting sqref="I91:Y91">
    <cfRule type="expression" dxfId="235" priority="236" stopIfTrue="1">
      <formula>$A91&lt;&gt;0</formula>
    </cfRule>
  </conditionalFormatting>
  <conditionalFormatting sqref="I93:M93">
    <cfRule type="expression" dxfId="234" priority="235" stopIfTrue="1">
      <formula>$A93&lt;&gt;0</formula>
    </cfRule>
  </conditionalFormatting>
  <conditionalFormatting sqref="P93">
    <cfRule type="expression" dxfId="233" priority="234" stopIfTrue="1">
      <formula>$A94&lt;&gt;0</formula>
    </cfRule>
  </conditionalFormatting>
  <conditionalFormatting sqref="I95:M95">
    <cfRule type="expression" dxfId="232" priority="233" stopIfTrue="1">
      <formula>$A95&lt;&gt;0</formula>
    </cfRule>
  </conditionalFormatting>
  <conditionalFormatting sqref="I97:Y97">
    <cfRule type="expression" dxfId="231" priority="232" stopIfTrue="1">
      <formula>$A97&lt;&gt;0</formula>
    </cfRule>
  </conditionalFormatting>
  <conditionalFormatting sqref="I103:Y103">
    <cfRule type="expression" dxfId="230" priority="231" stopIfTrue="1">
      <formula>$A103&lt;&gt;0</formula>
    </cfRule>
  </conditionalFormatting>
  <conditionalFormatting sqref="I105:M105">
    <cfRule type="expression" dxfId="229" priority="230" stopIfTrue="1">
      <formula>$A105&lt;&gt;0</formula>
    </cfRule>
  </conditionalFormatting>
  <conditionalFormatting sqref="I107:M107">
    <cfRule type="expression" dxfId="228" priority="229" stopIfTrue="1">
      <formula>$A107&lt;&gt;0</formula>
    </cfRule>
  </conditionalFormatting>
  <conditionalFormatting sqref="I134:Y134">
    <cfRule type="expression" dxfId="227" priority="228" stopIfTrue="1">
      <formula>$A134&lt;&gt;0</formula>
    </cfRule>
  </conditionalFormatting>
  <conditionalFormatting sqref="I136:Y136">
    <cfRule type="expression" dxfId="226" priority="227" stopIfTrue="1">
      <formula>$A136&lt;&gt;0</formula>
    </cfRule>
  </conditionalFormatting>
  <conditionalFormatting sqref="I140:Y140">
    <cfRule type="expression" dxfId="225" priority="226" stopIfTrue="1">
      <formula>$A140&lt;&gt;0</formula>
    </cfRule>
  </conditionalFormatting>
  <conditionalFormatting sqref="I142:M142">
    <cfRule type="expression" dxfId="224" priority="225" stopIfTrue="1">
      <formula>$A142&lt;&gt;0</formula>
    </cfRule>
  </conditionalFormatting>
  <conditionalFormatting sqref="I144:M144">
    <cfRule type="expression" dxfId="223" priority="224" stopIfTrue="1">
      <formula>$A144&lt;&gt;0</formula>
    </cfRule>
  </conditionalFormatting>
  <conditionalFormatting sqref="I146:Y146">
    <cfRule type="expression" dxfId="222" priority="223" stopIfTrue="1">
      <formula>$A146&lt;&gt;0</formula>
    </cfRule>
  </conditionalFormatting>
  <conditionalFormatting sqref="I173:M173">
    <cfRule type="expression" dxfId="221" priority="222" stopIfTrue="1">
      <formula>$A173&lt;&gt;0</formula>
    </cfRule>
  </conditionalFormatting>
  <conditionalFormatting sqref="I175:Y175">
    <cfRule type="expression" dxfId="220" priority="221" stopIfTrue="1">
      <formula>$A175&lt;&gt;0</formula>
    </cfRule>
  </conditionalFormatting>
  <conditionalFormatting sqref="I177:Y177">
    <cfRule type="expression" dxfId="219" priority="220" stopIfTrue="1">
      <formula>$A177&lt;&gt;0</formula>
    </cfRule>
  </conditionalFormatting>
  <conditionalFormatting sqref="I179:M179">
    <cfRule type="expression" dxfId="218" priority="219" stopIfTrue="1">
      <formula>$A179&lt;&gt;0</formula>
    </cfRule>
  </conditionalFormatting>
  <conditionalFormatting sqref="I181:M181">
    <cfRule type="expression" dxfId="217" priority="218" stopIfTrue="1">
      <formula>$A181&lt;&gt;0</formula>
    </cfRule>
  </conditionalFormatting>
  <conditionalFormatting sqref="I183:Y183">
    <cfRule type="expression" dxfId="216" priority="217" stopIfTrue="1">
      <formula>$A183&lt;&gt;0</formula>
    </cfRule>
  </conditionalFormatting>
  <conditionalFormatting sqref="I185:M185">
    <cfRule type="expression" dxfId="215" priority="216" stopIfTrue="1">
      <formula>$A185&lt;&gt;0</formula>
    </cfRule>
  </conditionalFormatting>
  <conditionalFormatting sqref="I187:M187">
    <cfRule type="expression" dxfId="214" priority="215" stopIfTrue="1">
      <formula>$A187&lt;&gt;0</formula>
    </cfRule>
  </conditionalFormatting>
  <conditionalFormatting sqref="I189:Y189">
    <cfRule type="expression" dxfId="213" priority="214" stopIfTrue="1">
      <formula>$A189&lt;&gt;0</formula>
    </cfRule>
  </conditionalFormatting>
  <conditionalFormatting sqref="U199:W199">
    <cfRule type="expression" dxfId="212" priority="213" stopIfTrue="1">
      <formula>$A199&lt;&gt;0</formula>
    </cfRule>
  </conditionalFormatting>
  <conditionalFormatting sqref="U200:W200">
    <cfRule type="expression" dxfId="211" priority="212" stopIfTrue="1">
      <formula>$A200&lt;&gt;0</formula>
    </cfRule>
  </conditionalFormatting>
  <conditionalFormatting sqref="U201:W201">
    <cfRule type="expression" dxfId="210" priority="211" stopIfTrue="1">
      <formula>$A201&lt;&gt;0</formula>
    </cfRule>
  </conditionalFormatting>
  <conditionalFormatting sqref="U202:W202">
    <cfRule type="expression" dxfId="209" priority="210" stopIfTrue="1">
      <formula>$A202&lt;&gt;0</formula>
    </cfRule>
  </conditionalFormatting>
  <conditionalFormatting sqref="U203:W203">
    <cfRule type="expression" dxfId="208" priority="209" stopIfTrue="1">
      <formula>$A203&lt;&gt;0</formula>
    </cfRule>
  </conditionalFormatting>
  <conditionalFormatting sqref="U204:W204">
    <cfRule type="expression" dxfId="207" priority="208" stopIfTrue="1">
      <formula>$A204&lt;&gt;0</formula>
    </cfRule>
  </conditionalFormatting>
  <conditionalFormatting sqref="U205:W205">
    <cfRule type="expression" dxfId="206" priority="207" stopIfTrue="1">
      <formula>$A205&lt;&gt;0</formula>
    </cfRule>
  </conditionalFormatting>
  <conditionalFormatting sqref="U206:W206">
    <cfRule type="expression" dxfId="205" priority="206" stopIfTrue="1">
      <formula>$A206&lt;&gt;0</formula>
    </cfRule>
  </conditionalFormatting>
  <conditionalFormatting sqref="U207:W207">
    <cfRule type="expression" dxfId="204" priority="205" stopIfTrue="1">
      <formula>$A207&lt;&gt;0</formula>
    </cfRule>
  </conditionalFormatting>
  <conditionalFormatting sqref="K217:M217">
    <cfRule type="expression" dxfId="203" priority="204" stopIfTrue="1">
      <formula>TRIM($K217)=""</formula>
    </cfRule>
  </conditionalFormatting>
  <conditionalFormatting sqref="P217">
    <cfRule type="expression" dxfId="202" priority="203" stopIfTrue="1">
      <formula>OR(NOT(ISNUMBER(VALUE($P217))), TRIM($P217)="", LEN($P217)&lt;&gt;6)</formula>
    </cfRule>
  </conditionalFormatting>
  <conditionalFormatting sqref="R217:S217">
    <cfRule type="expression" dxfId="201" priority="202" stopIfTrue="1">
      <formula>$R217=""</formula>
    </cfRule>
  </conditionalFormatting>
  <conditionalFormatting sqref="P218">
    <cfRule type="expression" dxfId="200" priority="201" stopIfTrue="1">
      <formula>$A218&lt;&gt;0</formula>
    </cfRule>
  </conditionalFormatting>
  <conditionalFormatting sqref="K258:L258">
    <cfRule type="expression" dxfId="199" priority="200" stopIfTrue="1">
      <formula>希望&lt;&gt;0</formula>
    </cfRule>
  </conditionalFormatting>
  <conditionalFormatting sqref="M258:O258">
    <cfRule type="expression" dxfId="198" priority="199" stopIfTrue="1">
      <formula>AND($A258&lt;&gt;0, OR($M258="",$M258=0))</formula>
    </cfRule>
  </conditionalFormatting>
  <conditionalFormatting sqref="P258">
    <cfRule type="expression" dxfId="197" priority="198" stopIfTrue="1">
      <formula>AND($A258&lt;&gt;0, NOT(LEFT($I$22,3) ="福島県"), $P258="")</formula>
    </cfRule>
  </conditionalFormatting>
  <conditionalFormatting sqref="Q258">
    <cfRule type="expression" dxfId="196" priority="197" stopIfTrue="1">
      <formula>AND($A258&lt;&gt;0, $Q258="")</formula>
    </cfRule>
  </conditionalFormatting>
  <conditionalFormatting sqref="M283:O283">
    <cfRule type="expression" dxfId="195" priority="196" stopIfTrue="1">
      <formula>AND($A283&lt;&gt;0,M283="")</formula>
    </cfRule>
  </conditionalFormatting>
  <conditionalFormatting sqref="P283">
    <cfRule type="expression" dxfId="194" priority="195" stopIfTrue="1">
      <formula>AND($A283&lt;&gt;0,P283="")</formula>
    </cfRule>
  </conditionalFormatting>
  <conditionalFormatting sqref="Q283">
    <cfRule type="expression" dxfId="193" priority="194" stopIfTrue="1">
      <formula>AND($A283&lt;&gt;0,Q283="")</formula>
    </cfRule>
  </conditionalFormatting>
  <conditionalFormatting sqref="R258">
    <cfRule type="expression" dxfId="192" priority="193" stopIfTrue="1">
      <formula>AND($A258&lt;&gt;0, $R258="")</formula>
    </cfRule>
  </conditionalFormatting>
  <conditionalFormatting sqref="S258">
    <cfRule type="expression" dxfId="191" priority="192" stopIfTrue="1">
      <formula>AND($A258&lt;&gt;0, $S258="")</formula>
    </cfRule>
  </conditionalFormatting>
  <conditionalFormatting sqref="T258">
    <cfRule type="expression" dxfId="190" priority="191" stopIfTrue="1">
      <formula>AND($A258&lt;&gt;0, $T258="")</formula>
    </cfRule>
  </conditionalFormatting>
  <conditionalFormatting sqref="U258">
    <cfRule type="expression" dxfId="189" priority="190" stopIfTrue="1">
      <formula>AND($A258&lt;&gt;0, $U258="")</formula>
    </cfRule>
  </conditionalFormatting>
  <conditionalFormatting sqref="V258">
    <cfRule type="expression" dxfId="188" priority="189" stopIfTrue="1">
      <formula>AND($A258&lt;&gt;0, $V258="")</formula>
    </cfRule>
  </conditionalFormatting>
  <conditionalFormatting sqref="W258">
    <cfRule type="expression" dxfId="187" priority="188" stopIfTrue="1">
      <formula>AND($A258&lt;&gt;0, $W258="")</formula>
    </cfRule>
  </conditionalFormatting>
  <conditionalFormatting sqref="K259:L259">
    <cfRule type="expression" dxfId="186" priority="187" stopIfTrue="1">
      <formula>希望&lt;&gt;0</formula>
    </cfRule>
  </conditionalFormatting>
  <conditionalFormatting sqref="M259:O259">
    <cfRule type="expression" dxfId="185" priority="186" stopIfTrue="1">
      <formula>AND($A259&lt;&gt;0, OR($M259="",$M259=0))</formula>
    </cfRule>
  </conditionalFormatting>
  <conditionalFormatting sqref="P259">
    <cfRule type="expression" dxfId="184" priority="185" stopIfTrue="1">
      <formula>AND($A259&lt;&gt;0, NOT(LEFT($I$22,3) ="福島県"), $P259="")</formula>
    </cfRule>
  </conditionalFormatting>
  <conditionalFormatting sqref="Q259">
    <cfRule type="expression" dxfId="183" priority="184" stopIfTrue="1">
      <formula>AND($A259&lt;&gt;0, $Q259="")</formula>
    </cfRule>
  </conditionalFormatting>
  <conditionalFormatting sqref="M284:O284">
    <cfRule type="expression" dxfId="182" priority="183" stopIfTrue="1">
      <formula>AND($A284&lt;&gt;0,M284="")</formula>
    </cfRule>
  </conditionalFormatting>
  <conditionalFormatting sqref="P284">
    <cfRule type="expression" dxfId="181" priority="182" stopIfTrue="1">
      <formula>AND($A284&lt;&gt;0,P284="")</formula>
    </cfRule>
  </conditionalFormatting>
  <conditionalFormatting sqref="Q284">
    <cfRule type="expression" dxfId="180" priority="181" stopIfTrue="1">
      <formula>AND($A284&lt;&gt;0,Q284="")</formula>
    </cfRule>
  </conditionalFormatting>
  <conditionalFormatting sqref="R259">
    <cfRule type="expression" dxfId="179" priority="180" stopIfTrue="1">
      <formula>AND($A259&lt;&gt;0, $R259="")</formula>
    </cfRule>
  </conditionalFormatting>
  <conditionalFormatting sqref="S259">
    <cfRule type="expression" dxfId="178" priority="179" stopIfTrue="1">
      <formula>AND($A259&lt;&gt;0, $S259="")</formula>
    </cfRule>
  </conditionalFormatting>
  <conditionalFormatting sqref="T259">
    <cfRule type="expression" dxfId="177" priority="178" stopIfTrue="1">
      <formula>AND($A259&lt;&gt;0, $T259="")</formula>
    </cfRule>
  </conditionalFormatting>
  <conditionalFormatting sqref="U259">
    <cfRule type="expression" dxfId="176" priority="177" stopIfTrue="1">
      <formula>AND($A259&lt;&gt;0, $U259="")</formula>
    </cfRule>
  </conditionalFormatting>
  <conditionalFormatting sqref="V259">
    <cfRule type="expression" dxfId="175" priority="176" stopIfTrue="1">
      <formula>AND($A259&lt;&gt;0, $V259="")</formula>
    </cfRule>
  </conditionalFormatting>
  <conditionalFormatting sqref="W259">
    <cfRule type="expression" dxfId="174" priority="175" stopIfTrue="1">
      <formula>AND($A259&lt;&gt;0, $W259="")</formula>
    </cfRule>
  </conditionalFormatting>
  <conditionalFormatting sqref="K260:L260">
    <cfRule type="expression" dxfId="173" priority="174" stopIfTrue="1">
      <formula>希望&lt;&gt;0</formula>
    </cfRule>
  </conditionalFormatting>
  <conditionalFormatting sqref="M260:O260">
    <cfRule type="expression" dxfId="172" priority="173" stopIfTrue="1">
      <formula>AND($A260&lt;&gt;0, OR($M260="",$M260=0))</formula>
    </cfRule>
  </conditionalFormatting>
  <conditionalFormatting sqref="P260">
    <cfRule type="expression" dxfId="171" priority="172" stopIfTrue="1">
      <formula>AND($A260&lt;&gt;0, NOT(LEFT($I$22,3) ="福島県"), $P260="")</formula>
    </cfRule>
  </conditionalFormatting>
  <conditionalFormatting sqref="Q260">
    <cfRule type="expression" dxfId="170" priority="171" stopIfTrue="1">
      <formula>AND($A260&lt;&gt;0, $Q260="")</formula>
    </cfRule>
  </conditionalFormatting>
  <conditionalFormatting sqref="M285:O285">
    <cfRule type="expression" dxfId="169" priority="170" stopIfTrue="1">
      <formula>AND($A285&lt;&gt;0,M285="")</formula>
    </cfRule>
  </conditionalFormatting>
  <conditionalFormatting sqref="P285">
    <cfRule type="expression" dxfId="168" priority="169" stopIfTrue="1">
      <formula>AND($A285&lt;&gt;0,P285="")</formula>
    </cfRule>
  </conditionalFormatting>
  <conditionalFormatting sqref="Q285">
    <cfRule type="expression" dxfId="167" priority="168" stopIfTrue="1">
      <formula>AND($A285&lt;&gt;0,Q285="")</formula>
    </cfRule>
  </conditionalFormatting>
  <conditionalFormatting sqref="R260">
    <cfRule type="expression" dxfId="166" priority="167" stopIfTrue="1">
      <formula>AND($A260&lt;&gt;0, $R260="")</formula>
    </cfRule>
  </conditionalFormatting>
  <conditionalFormatting sqref="S260">
    <cfRule type="expression" dxfId="165" priority="166" stopIfTrue="1">
      <formula>AND($A260&lt;&gt;0, $S260="")</formula>
    </cfRule>
  </conditionalFormatting>
  <conditionalFormatting sqref="T260">
    <cfRule type="expression" dxfId="164" priority="165" stopIfTrue="1">
      <formula>AND($A260&lt;&gt;0, $T260="")</formula>
    </cfRule>
  </conditionalFormatting>
  <conditionalFormatting sqref="U260">
    <cfRule type="expression" dxfId="163" priority="164" stopIfTrue="1">
      <formula>AND($A260&lt;&gt;0, $U260="")</formula>
    </cfRule>
  </conditionalFormatting>
  <conditionalFormatting sqref="V260">
    <cfRule type="expression" dxfId="162" priority="163" stopIfTrue="1">
      <formula>AND($A260&lt;&gt;0, $V260="")</formula>
    </cfRule>
  </conditionalFormatting>
  <conditionalFormatting sqref="W260">
    <cfRule type="expression" dxfId="161" priority="162" stopIfTrue="1">
      <formula>AND($A260&lt;&gt;0, $W260="")</formula>
    </cfRule>
  </conditionalFormatting>
  <conditionalFormatting sqref="K261:L261">
    <cfRule type="expression" dxfId="160" priority="161" stopIfTrue="1">
      <formula>希望&lt;&gt;0</formula>
    </cfRule>
  </conditionalFormatting>
  <conditionalFormatting sqref="M261:O261">
    <cfRule type="expression" dxfId="159" priority="160" stopIfTrue="1">
      <formula>AND($A261&lt;&gt;0, OR($M261="",$M261=0))</formula>
    </cfRule>
  </conditionalFormatting>
  <conditionalFormatting sqref="P261">
    <cfRule type="expression" dxfId="158" priority="159" stopIfTrue="1">
      <formula>AND($A261&lt;&gt;0, NOT(LEFT($I$22,3) ="福島県"), $P261="")</formula>
    </cfRule>
  </conditionalFormatting>
  <conditionalFormatting sqref="Q261">
    <cfRule type="expression" dxfId="157" priority="158" stopIfTrue="1">
      <formula>AND($A261&lt;&gt;0, $Q261="")</formula>
    </cfRule>
  </conditionalFormatting>
  <conditionalFormatting sqref="M286:O286">
    <cfRule type="expression" dxfId="156" priority="157" stopIfTrue="1">
      <formula>AND($A286&lt;&gt;0,M286="")</formula>
    </cfRule>
  </conditionalFormatting>
  <conditionalFormatting sqref="P286">
    <cfRule type="expression" dxfId="155" priority="156" stopIfTrue="1">
      <formula>AND($A286&lt;&gt;0,P286="")</formula>
    </cfRule>
  </conditionalFormatting>
  <conditionalFormatting sqref="Q286">
    <cfRule type="expression" dxfId="154" priority="155" stopIfTrue="1">
      <formula>AND($A286&lt;&gt;0,Q286="")</formula>
    </cfRule>
  </conditionalFormatting>
  <conditionalFormatting sqref="R261">
    <cfRule type="expression" dxfId="153" priority="154" stopIfTrue="1">
      <formula>AND($A261&lt;&gt;0, $R261="")</formula>
    </cfRule>
  </conditionalFormatting>
  <conditionalFormatting sqref="S261">
    <cfRule type="expression" dxfId="152" priority="153" stopIfTrue="1">
      <formula>AND($A261&lt;&gt;0, $S261="")</formula>
    </cfRule>
  </conditionalFormatting>
  <conditionalFormatting sqref="T261">
    <cfRule type="expression" dxfId="151" priority="152" stopIfTrue="1">
      <formula>AND($A261&lt;&gt;0, $T261="")</formula>
    </cfRule>
  </conditionalFormatting>
  <conditionalFormatting sqref="U261">
    <cfRule type="expression" dxfId="150" priority="151" stopIfTrue="1">
      <formula>AND($A261&lt;&gt;0, $U261="")</formula>
    </cfRule>
  </conditionalFormatting>
  <conditionalFormatting sqref="V261">
    <cfRule type="expression" dxfId="149" priority="150" stopIfTrue="1">
      <formula>AND($A261&lt;&gt;0, $V261="")</formula>
    </cfRule>
  </conditionalFormatting>
  <conditionalFormatting sqref="W261">
    <cfRule type="expression" dxfId="148" priority="149" stopIfTrue="1">
      <formula>AND($A261&lt;&gt;0, $W261="")</formula>
    </cfRule>
  </conditionalFormatting>
  <conditionalFormatting sqref="K262:L262">
    <cfRule type="expression" dxfId="147" priority="148" stopIfTrue="1">
      <formula>希望&lt;&gt;0</formula>
    </cfRule>
  </conditionalFormatting>
  <conditionalFormatting sqref="M262:O262">
    <cfRule type="expression" dxfId="146" priority="147" stopIfTrue="1">
      <formula>AND($A262&lt;&gt;0, OR($M262="",$M262=0))</formula>
    </cfRule>
  </conditionalFormatting>
  <conditionalFormatting sqref="P262">
    <cfRule type="expression" dxfId="145" priority="146" stopIfTrue="1">
      <formula>AND($A262&lt;&gt;0, NOT(LEFT($I$22,3) ="福島県"), $P262="")</formula>
    </cfRule>
  </conditionalFormatting>
  <conditionalFormatting sqref="Q262">
    <cfRule type="expression" dxfId="144" priority="145" stopIfTrue="1">
      <formula>AND($A262&lt;&gt;0, $Q262="")</formula>
    </cfRule>
  </conditionalFormatting>
  <conditionalFormatting sqref="M287:O287">
    <cfRule type="expression" dxfId="143" priority="144" stopIfTrue="1">
      <formula>AND($A287&lt;&gt;0,M287="")</formula>
    </cfRule>
  </conditionalFormatting>
  <conditionalFormatting sqref="P287">
    <cfRule type="expression" dxfId="142" priority="143" stopIfTrue="1">
      <formula>AND($A287&lt;&gt;0,P287="")</formula>
    </cfRule>
  </conditionalFormatting>
  <conditionalFormatting sqref="Q287">
    <cfRule type="expression" dxfId="141" priority="142" stopIfTrue="1">
      <formula>AND($A287&lt;&gt;0,Q287="")</formula>
    </cfRule>
  </conditionalFormatting>
  <conditionalFormatting sqref="R262">
    <cfRule type="expression" dxfId="140" priority="141" stopIfTrue="1">
      <formula>AND($A262&lt;&gt;0, $R262="")</formula>
    </cfRule>
  </conditionalFormatting>
  <conditionalFormatting sqref="S262">
    <cfRule type="expression" dxfId="139" priority="140" stopIfTrue="1">
      <formula>AND($A262&lt;&gt;0, $S262="")</formula>
    </cfRule>
  </conditionalFormatting>
  <conditionalFormatting sqref="T262">
    <cfRule type="expression" dxfId="138" priority="139" stopIfTrue="1">
      <formula>AND($A262&lt;&gt;0, $T262="")</formula>
    </cfRule>
  </conditionalFormatting>
  <conditionalFormatting sqref="U262">
    <cfRule type="expression" dxfId="137" priority="138" stopIfTrue="1">
      <formula>AND($A262&lt;&gt;0, $U262="")</formula>
    </cfRule>
  </conditionalFormatting>
  <conditionalFormatting sqref="V262">
    <cfRule type="expression" dxfId="136" priority="137" stopIfTrue="1">
      <formula>AND($A262&lt;&gt;0, $V262="")</formula>
    </cfRule>
  </conditionalFormatting>
  <conditionalFormatting sqref="W262">
    <cfRule type="expression" dxfId="135" priority="136" stopIfTrue="1">
      <formula>AND($A262&lt;&gt;0, $W262="")</formula>
    </cfRule>
  </conditionalFormatting>
  <conditionalFormatting sqref="K263:L263">
    <cfRule type="expression" dxfId="134" priority="135" stopIfTrue="1">
      <formula>希望&lt;&gt;0</formula>
    </cfRule>
  </conditionalFormatting>
  <conditionalFormatting sqref="M263:O263">
    <cfRule type="expression" dxfId="133" priority="134" stopIfTrue="1">
      <formula>AND($A263&lt;&gt;0, OR($M263="",$M263=0))</formula>
    </cfRule>
  </conditionalFormatting>
  <conditionalFormatting sqref="P263">
    <cfRule type="expression" dxfId="132" priority="133" stopIfTrue="1">
      <formula>AND($A263&lt;&gt;0, NOT(LEFT($I$22,3) ="福島県"), $P263="")</formula>
    </cfRule>
  </conditionalFormatting>
  <conditionalFormatting sqref="Q263">
    <cfRule type="expression" dxfId="131" priority="132" stopIfTrue="1">
      <formula>AND($A263&lt;&gt;0, $Q263="")</formula>
    </cfRule>
  </conditionalFormatting>
  <conditionalFormatting sqref="R263">
    <cfRule type="expression" dxfId="130" priority="131" stopIfTrue="1">
      <formula>AND($A263&lt;&gt;0, $R263="")</formula>
    </cfRule>
  </conditionalFormatting>
  <conditionalFormatting sqref="S263">
    <cfRule type="expression" dxfId="129" priority="130" stopIfTrue="1">
      <formula>AND($A263&lt;&gt;0, $S263="")</formula>
    </cfRule>
  </conditionalFormatting>
  <conditionalFormatting sqref="T263">
    <cfRule type="expression" dxfId="128" priority="129" stopIfTrue="1">
      <formula>AND($A263&lt;&gt;0, $T263="")</formula>
    </cfRule>
  </conditionalFormatting>
  <conditionalFormatting sqref="U263">
    <cfRule type="expression" dxfId="127" priority="128" stopIfTrue="1">
      <formula>AND($A263&lt;&gt;0, $U263="")</formula>
    </cfRule>
  </conditionalFormatting>
  <conditionalFormatting sqref="V263">
    <cfRule type="expression" dxfId="126" priority="127" stopIfTrue="1">
      <formula>AND($A263&lt;&gt;0, $V263="")</formula>
    </cfRule>
  </conditionalFormatting>
  <conditionalFormatting sqref="W263">
    <cfRule type="expression" dxfId="125" priority="126" stopIfTrue="1">
      <formula>AND($A263&lt;&gt;0, $W263="")</formula>
    </cfRule>
  </conditionalFormatting>
  <conditionalFormatting sqref="K264:L264">
    <cfRule type="expression" dxfId="124" priority="125" stopIfTrue="1">
      <formula>希望&lt;&gt;0</formula>
    </cfRule>
  </conditionalFormatting>
  <conditionalFormatting sqref="M264:O264">
    <cfRule type="expression" dxfId="123" priority="124" stopIfTrue="1">
      <formula>AND($A264&lt;&gt;0, OR($M264="",$M264=0))</formula>
    </cfRule>
  </conditionalFormatting>
  <conditionalFormatting sqref="P264">
    <cfRule type="expression" dxfId="122" priority="123" stopIfTrue="1">
      <formula>AND($A264&lt;&gt;0, NOT(LEFT($I$22,3) ="福島県"), $P264="")</formula>
    </cfRule>
  </conditionalFormatting>
  <conditionalFormatting sqref="Q264">
    <cfRule type="expression" dxfId="121" priority="122" stopIfTrue="1">
      <formula>AND($A264&lt;&gt;0, $Q264="")</formula>
    </cfRule>
  </conditionalFormatting>
  <conditionalFormatting sqref="R264">
    <cfRule type="expression" dxfId="120" priority="121" stopIfTrue="1">
      <formula>AND($A264&lt;&gt;0, $R264="")</formula>
    </cfRule>
  </conditionalFormatting>
  <conditionalFormatting sqref="S264">
    <cfRule type="expression" dxfId="119" priority="120" stopIfTrue="1">
      <formula>AND($A264&lt;&gt;0, $S264="")</formula>
    </cfRule>
  </conditionalFormatting>
  <conditionalFormatting sqref="T264">
    <cfRule type="expression" dxfId="118" priority="119" stopIfTrue="1">
      <formula>AND($A264&lt;&gt;0, $T264="")</formula>
    </cfRule>
  </conditionalFormatting>
  <conditionalFormatting sqref="U264">
    <cfRule type="expression" dxfId="117" priority="118" stopIfTrue="1">
      <formula>AND($A264&lt;&gt;0, $U264="")</formula>
    </cfRule>
  </conditionalFormatting>
  <conditionalFormatting sqref="V264">
    <cfRule type="expression" dxfId="116" priority="117" stopIfTrue="1">
      <formula>AND($A264&lt;&gt;0, $V264="")</formula>
    </cfRule>
  </conditionalFormatting>
  <conditionalFormatting sqref="W264">
    <cfRule type="expression" dxfId="115" priority="116" stopIfTrue="1">
      <formula>AND($A264&lt;&gt;0, $W264="")</formula>
    </cfRule>
  </conditionalFormatting>
  <conditionalFormatting sqref="K265:L265">
    <cfRule type="expression" dxfId="114" priority="115" stopIfTrue="1">
      <formula>希望&lt;&gt;0</formula>
    </cfRule>
  </conditionalFormatting>
  <conditionalFormatting sqref="M265:O265">
    <cfRule type="expression" dxfId="113" priority="114" stopIfTrue="1">
      <formula>AND($A265&lt;&gt;0, OR($M265="",$M265=0))</formula>
    </cfRule>
  </conditionalFormatting>
  <conditionalFormatting sqref="P265">
    <cfRule type="expression" dxfId="112" priority="113" stopIfTrue="1">
      <formula>AND($A265&lt;&gt;0, NOT(LEFT($I$22,3) ="福島県"), $P265="")</formula>
    </cfRule>
  </conditionalFormatting>
  <conditionalFormatting sqref="Q265">
    <cfRule type="expression" dxfId="111" priority="112" stopIfTrue="1">
      <formula>AND($A265&lt;&gt;0, $Q265="")</formula>
    </cfRule>
  </conditionalFormatting>
  <conditionalFormatting sqref="R265">
    <cfRule type="expression" dxfId="110" priority="111" stopIfTrue="1">
      <formula>AND($A265&lt;&gt;0, $R265="")</formula>
    </cfRule>
  </conditionalFormatting>
  <conditionalFormatting sqref="S265">
    <cfRule type="expression" dxfId="109" priority="110" stopIfTrue="1">
      <formula>AND($A265&lt;&gt;0, $S265="")</formula>
    </cfRule>
  </conditionalFormatting>
  <conditionalFormatting sqref="T265">
    <cfRule type="expression" dxfId="108" priority="109" stopIfTrue="1">
      <formula>AND($A265&lt;&gt;0, $T265="")</formula>
    </cfRule>
  </conditionalFormatting>
  <conditionalFormatting sqref="U265">
    <cfRule type="expression" dxfId="107" priority="108" stopIfTrue="1">
      <formula>AND($A265&lt;&gt;0, $U265="")</formula>
    </cfRule>
  </conditionalFormatting>
  <conditionalFormatting sqref="V265">
    <cfRule type="expression" dxfId="106" priority="107" stopIfTrue="1">
      <formula>AND($A265&lt;&gt;0, $V265="")</formula>
    </cfRule>
  </conditionalFormatting>
  <conditionalFormatting sqref="W265">
    <cfRule type="expression" dxfId="105" priority="106" stopIfTrue="1">
      <formula>AND($A265&lt;&gt;0, $W265="")</formula>
    </cfRule>
  </conditionalFormatting>
  <conditionalFormatting sqref="K266:L266">
    <cfRule type="expression" dxfId="104" priority="105" stopIfTrue="1">
      <formula>希望&lt;&gt;0</formula>
    </cfRule>
  </conditionalFormatting>
  <conditionalFormatting sqref="M266:O266">
    <cfRule type="expression" dxfId="103" priority="104" stopIfTrue="1">
      <formula>AND($A266&lt;&gt;0, OR($M266="",$M266=0))</formula>
    </cfRule>
  </conditionalFormatting>
  <conditionalFormatting sqref="P266">
    <cfRule type="expression" dxfId="102" priority="103" stopIfTrue="1">
      <formula>AND($A266&lt;&gt;0, NOT(LEFT($I$22,3) ="福島県"), $P266="")</formula>
    </cfRule>
  </conditionalFormatting>
  <conditionalFormatting sqref="Q266">
    <cfRule type="expression" dxfId="101" priority="102" stopIfTrue="1">
      <formula>AND($A266&lt;&gt;0, $Q266="")</formula>
    </cfRule>
  </conditionalFormatting>
  <conditionalFormatting sqref="R266">
    <cfRule type="expression" dxfId="100" priority="101" stopIfTrue="1">
      <formula>AND($A266&lt;&gt;0, $R266="")</formula>
    </cfRule>
  </conditionalFormatting>
  <conditionalFormatting sqref="S266">
    <cfRule type="expression" dxfId="99" priority="100" stopIfTrue="1">
      <formula>AND($A266&lt;&gt;0, $S266="")</formula>
    </cfRule>
  </conditionalFormatting>
  <conditionalFormatting sqref="T266">
    <cfRule type="expression" dxfId="98" priority="99" stopIfTrue="1">
      <formula>AND($A266&lt;&gt;0, $T266="")</formula>
    </cfRule>
  </conditionalFormatting>
  <conditionalFormatting sqref="U266">
    <cfRule type="expression" dxfId="97" priority="98" stopIfTrue="1">
      <formula>AND($A266&lt;&gt;0, $U266="")</formula>
    </cfRule>
  </conditionalFormatting>
  <conditionalFormatting sqref="V266">
    <cfRule type="expression" dxfId="96" priority="97" stopIfTrue="1">
      <formula>AND($A266&lt;&gt;0, $V266="")</formula>
    </cfRule>
  </conditionalFormatting>
  <conditionalFormatting sqref="W266">
    <cfRule type="expression" dxfId="95" priority="96" stopIfTrue="1">
      <formula>AND($A266&lt;&gt;0, $W266="")</formula>
    </cfRule>
  </conditionalFormatting>
  <conditionalFormatting sqref="K267:L267">
    <cfRule type="expression" dxfId="94" priority="95" stopIfTrue="1">
      <formula>希望&lt;&gt;0</formula>
    </cfRule>
  </conditionalFormatting>
  <conditionalFormatting sqref="M267:O267">
    <cfRule type="expression" dxfId="93" priority="94" stopIfTrue="1">
      <formula>AND($A267&lt;&gt;0, OR($M267="",$M267=0))</formula>
    </cfRule>
  </conditionalFormatting>
  <conditionalFormatting sqref="P267">
    <cfRule type="expression" dxfId="92" priority="93" stopIfTrue="1">
      <formula>AND($A267&lt;&gt;0, NOT(LEFT($I$22,3) ="福島県"), $P267="")</formula>
    </cfRule>
  </conditionalFormatting>
  <conditionalFormatting sqref="Q267">
    <cfRule type="expression" dxfId="91" priority="92" stopIfTrue="1">
      <formula>AND($A267&lt;&gt;0, $Q267="")</formula>
    </cfRule>
  </conditionalFormatting>
  <conditionalFormatting sqref="R267">
    <cfRule type="expression" dxfId="90" priority="91" stopIfTrue="1">
      <formula>AND($A267&lt;&gt;0, $R267="")</formula>
    </cfRule>
  </conditionalFormatting>
  <conditionalFormatting sqref="S267">
    <cfRule type="expression" dxfId="89" priority="90" stopIfTrue="1">
      <formula>AND($A267&lt;&gt;0, $S267="")</formula>
    </cfRule>
  </conditionalFormatting>
  <conditionalFormatting sqref="T267">
    <cfRule type="expression" dxfId="88" priority="89" stopIfTrue="1">
      <formula>AND($A267&lt;&gt;0, $T267="")</formula>
    </cfRule>
  </conditionalFormatting>
  <conditionalFormatting sqref="U267">
    <cfRule type="expression" dxfId="87" priority="88" stopIfTrue="1">
      <formula>AND($A267&lt;&gt;0, $U267="")</formula>
    </cfRule>
  </conditionalFormatting>
  <conditionalFormatting sqref="V267">
    <cfRule type="expression" dxfId="86" priority="87" stopIfTrue="1">
      <formula>AND($A267&lt;&gt;0, $V267="")</formula>
    </cfRule>
  </conditionalFormatting>
  <conditionalFormatting sqref="W267">
    <cfRule type="expression" dxfId="85" priority="86" stopIfTrue="1">
      <formula>AND($A267&lt;&gt;0, $W267="")</formula>
    </cfRule>
  </conditionalFormatting>
  <conditionalFormatting sqref="K268:L268">
    <cfRule type="expression" dxfId="84" priority="85" stopIfTrue="1">
      <formula>希望&lt;&gt;0</formula>
    </cfRule>
  </conditionalFormatting>
  <conditionalFormatting sqref="M268:O268">
    <cfRule type="expression" dxfId="83" priority="84" stopIfTrue="1">
      <formula>AND($A268&lt;&gt;0, OR($M268="",$M268=0))</formula>
    </cfRule>
  </conditionalFormatting>
  <conditionalFormatting sqref="P268">
    <cfRule type="expression" dxfId="82" priority="83" stopIfTrue="1">
      <formula>AND($A268&lt;&gt;0, NOT(LEFT($I$22,3) ="福島県"), $P268="")</formula>
    </cfRule>
  </conditionalFormatting>
  <conditionalFormatting sqref="Q268">
    <cfRule type="expression" dxfId="81" priority="82" stopIfTrue="1">
      <formula>AND($A268&lt;&gt;0, $Q268="")</formula>
    </cfRule>
  </conditionalFormatting>
  <conditionalFormatting sqref="R268">
    <cfRule type="expression" dxfId="80" priority="81" stopIfTrue="1">
      <formula>AND($A268&lt;&gt;0, $R268="")</formula>
    </cfRule>
  </conditionalFormatting>
  <conditionalFormatting sqref="S268">
    <cfRule type="expression" dxfId="79" priority="80" stopIfTrue="1">
      <formula>AND($A268&lt;&gt;0, $S268="")</formula>
    </cfRule>
  </conditionalFormatting>
  <conditionalFormatting sqref="T268">
    <cfRule type="expression" dxfId="78" priority="79" stopIfTrue="1">
      <formula>AND($A268&lt;&gt;0, $T268="")</formula>
    </cfRule>
  </conditionalFormatting>
  <conditionalFormatting sqref="U268">
    <cfRule type="expression" dxfId="77" priority="78" stopIfTrue="1">
      <formula>AND($A268&lt;&gt;0, $U268="")</formula>
    </cfRule>
  </conditionalFormatting>
  <conditionalFormatting sqref="V268">
    <cfRule type="expression" dxfId="76" priority="77" stopIfTrue="1">
      <formula>AND($A268&lt;&gt;0, $V268="")</formula>
    </cfRule>
  </conditionalFormatting>
  <conditionalFormatting sqref="W268">
    <cfRule type="expression" dxfId="75" priority="76" stopIfTrue="1">
      <formula>AND($A268&lt;&gt;0, $W268="")</formula>
    </cfRule>
  </conditionalFormatting>
  <conditionalFormatting sqref="K269:L269">
    <cfRule type="expression" dxfId="74" priority="75" stopIfTrue="1">
      <formula>希望&lt;&gt;0</formula>
    </cfRule>
  </conditionalFormatting>
  <conditionalFormatting sqref="M269:O269">
    <cfRule type="expression" dxfId="73" priority="74" stopIfTrue="1">
      <formula>AND($A269&lt;&gt;0, OR($M269="",$M269=0))</formula>
    </cfRule>
  </conditionalFormatting>
  <conditionalFormatting sqref="P269">
    <cfRule type="expression" dxfId="72" priority="73" stopIfTrue="1">
      <formula>AND($A269&lt;&gt;0, NOT(LEFT($I$22,3) ="福島県"), $P269="")</formula>
    </cfRule>
  </conditionalFormatting>
  <conditionalFormatting sqref="Q269">
    <cfRule type="expression" dxfId="71" priority="72" stopIfTrue="1">
      <formula>AND($A269&lt;&gt;0, $Q269="")</formula>
    </cfRule>
  </conditionalFormatting>
  <conditionalFormatting sqref="R269">
    <cfRule type="expression" dxfId="70" priority="71" stopIfTrue="1">
      <formula>AND($A269&lt;&gt;0, $R269="")</formula>
    </cfRule>
  </conditionalFormatting>
  <conditionalFormatting sqref="S269">
    <cfRule type="expression" dxfId="69" priority="70" stopIfTrue="1">
      <formula>AND($A269&lt;&gt;0, $S269="")</formula>
    </cfRule>
  </conditionalFormatting>
  <conditionalFormatting sqref="T269">
    <cfRule type="expression" dxfId="68" priority="69" stopIfTrue="1">
      <formula>AND($A269&lt;&gt;0, $T269="")</formula>
    </cfRule>
  </conditionalFormatting>
  <conditionalFormatting sqref="U269">
    <cfRule type="expression" dxfId="67" priority="68" stopIfTrue="1">
      <formula>AND($A269&lt;&gt;0, $U269="")</formula>
    </cfRule>
  </conditionalFormatting>
  <conditionalFormatting sqref="V269">
    <cfRule type="expression" dxfId="66" priority="67" stopIfTrue="1">
      <formula>AND($A269&lt;&gt;0, $V269="")</formula>
    </cfRule>
  </conditionalFormatting>
  <conditionalFormatting sqref="W269">
    <cfRule type="expression" dxfId="65" priority="66" stopIfTrue="1">
      <formula>AND($A269&lt;&gt;0, $W269="")</formula>
    </cfRule>
  </conditionalFormatting>
  <conditionalFormatting sqref="K270:L270">
    <cfRule type="expression" dxfId="64" priority="65" stopIfTrue="1">
      <formula>希望&lt;&gt;0</formula>
    </cfRule>
  </conditionalFormatting>
  <conditionalFormatting sqref="M270:O270">
    <cfRule type="expression" dxfId="63" priority="64" stopIfTrue="1">
      <formula>AND($A270&lt;&gt;0, OR($M270="",$M270=0))</formula>
    </cfRule>
  </conditionalFormatting>
  <conditionalFormatting sqref="P270">
    <cfRule type="expression" dxfId="62" priority="63" stopIfTrue="1">
      <formula>AND($A270&lt;&gt;0, NOT(LEFT($I$22,3) ="福島県"), $P270="")</formula>
    </cfRule>
  </conditionalFormatting>
  <conditionalFormatting sqref="Q270">
    <cfRule type="expression" dxfId="61" priority="62" stopIfTrue="1">
      <formula>AND($A270&lt;&gt;0, $Q270="")</formula>
    </cfRule>
  </conditionalFormatting>
  <conditionalFormatting sqref="R270">
    <cfRule type="expression" dxfId="60" priority="61" stopIfTrue="1">
      <formula>AND($A270&lt;&gt;0, $R270="")</formula>
    </cfRule>
  </conditionalFormatting>
  <conditionalFormatting sqref="S270">
    <cfRule type="expression" dxfId="59" priority="60" stopIfTrue="1">
      <formula>AND($A270&lt;&gt;0, $S270="")</formula>
    </cfRule>
  </conditionalFormatting>
  <conditionalFormatting sqref="T270">
    <cfRule type="expression" dxfId="58" priority="59" stopIfTrue="1">
      <formula>AND($A270&lt;&gt;0, $T270="")</formula>
    </cfRule>
  </conditionalFormatting>
  <conditionalFormatting sqref="U270">
    <cfRule type="expression" dxfId="57" priority="58" stopIfTrue="1">
      <formula>AND($A270&lt;&gt;0, $U270="")</formula>
    </cfRule>
  </conditionalFormatting>
  <conditionalFormatting sqref="V270">
    <cfRule type="expression" dxfId="56" priority="57" stopIfTrue="1">
      <formula>AND($A270&lt;&gt;0, $V270="")</formula>
    </cfRule>
  </conditionalFormatting>
  <conditionalFormatting sqref="W270">
    <cfRule type="expression" dxfId="55" priority="56" stopIfTrue="1">
      <formula>AND($A270&lt;&gt;0, $W270="")</formula>
    </cfRule>
  </conditionalFormatting>
  <conditionalFormatting sqref="K271:L271">
    <cfRule type="expression" dxfId="54" priority="55" stopIfTrue="1">
      <formula>希望&lt;&gt;0</formula>
    </cfRule>
  </conditionalFormatting>
  <conditionalFormatting sqref="M271:O271">
    <cfRule type="expression" dxfId="53" priority="54" stopIfTrue="1">
      <formula>AND($A271&lt;&gt;0, OR($M271="",$M271=0))</formula>
    </cfRule>
  </conditionalFormatting>
  <conditionalFormatting sqref="P271">
    <cfRule type="expression" dxfId="52" priority="53" stopIfTrue="1">
      <formula>AND($A271&lt;&gt;0, NOT(LEFT($I$22,3) ="福島県"), $P271="")</formula>
    </cfRule>
  </conditionalFormatting>
  <conditionalFormatting sqref="Q271">
    <cfRule type="expression" dxfId="51" priority="52" stopIfTrue="1">
      <formula>AND($A271&lt;&gt;0, $Q271="")</formula>
    </cfRule>
  </conditionalFormatting>
  <conditionalFormatting sqref="R271">
    <cfRule type="expression" dxfId="50" priority="51" stopIfTrue="1">
      <formula>AND($A271&lt;&gt;0, $R271="")</formula>
    </cfRule>
  </conditionalFormatting>
  <conditionalFormatting sqref="S271">
    <cfRule type="expression" dxfId="49" priority="50" stopIfTrue="1">
      <formula>AND($A271&lt;&gt;0, $S271="")</formula>
    </cfRule>
  </conditionalFormatting>
  <conditionalFormatting sqref="T271">
    <cfRule type="expression" dxfId="48" priority="49" stopIfTrue="1">
      <formula>AND($A271&lt;&gt;0, $T271="")</formula>
    </cfRule>
  </conditionalFormatting>
  <conditionalFormatting sqref="U271">
    <cfRule type="expression" dxfId="47" priority="48" stopIfTrue="1">
      <formula>AND($A271&lt;&gt;0, $U271="")</formula>
    </cfRule>
  </conditionalFormatting>
  <conditionalFormatting sqref="V271">
    <cfRule type="expression" dxfId="46" priority="47" stopIfTrue="1">
      <formula>AND($A271&lt;&gt;0, $V271="")</formula>
    </cfRule>
  </conditionalFormatting>
  <conditionalFormatting sqref="W271">
    <cfRule type="expression" dxfId="45" priority="46" stopIfTrue="1">
      <formula>AND($A271&lt;&gt;0, $W271="")</formula>
    </cfRule>
  </conditionalFormatting>
  <conditionalFormatting sqref="K272:L272">
    <cfRule type="expression" dxfId="44" priority="45" stopIfTrue="1">
      <formula>希望&lt;&gt;0</formula>
    </cfRule>
  </conditionalFormatting>
  <conditionalFormatting sqref="M272:O272">
    <cfRule type="expression" dxfId="43" priority="44" stopIfTrue="1">
      <formula>AND($A272&lt;&gt;0, OR($M272="",$M272=0))</formula>
    </cfRule>
  </conditionalFormatting>
  <conditionalFormatting sqref="P272">
    <cfRule type="expression" dxfId="42" priority="43" stopIfTrue="1">
      <formula>AND($A272&lt;&gt;0, NOT(LEFT($I$22,3) ="福島県"), $P272="")</formula>
    </cfRule>
  </conditionalFormatting>
  <conditionalFormatting sqref="Q272">
    <cfRule type="expression" dxfId="41" priority="42" stopIfTrue="1">
      <formula>AND($A272&lt;&gt;0, $Q272="")</formula>
    </cfRule>
  </conditionalFormatting>
  <conditionalFormatting sqref="R272">
    <cfRule type="expression" dxfId="40" priority="41" stopIfTrue="1">
      <formula>AND($A272&lt;&gt;0, $R272="")</formula>
    </cfRule>
  </conditionalFormatting>
  <conditionalFormatting sqref="S272">
    <cfRule type="expression" dxfId="39" priority="40" stopIfTrue="1">
      <formula>AND($A272&lt;&gt;0, $S272="")</formula>
    </cfRule>
  </conditionalFormatting>
  <conditionalFormatting sqref="T272">
    <cfRule type="expression" dxfId="38" priority="39" stopIfTrue="1">
      <formula>AND($A272&lt;&gt;0, $T272="")</formula>
    </cfRule>
  </conditionalFormatting>
  <conditionalFormatting sqref="U272">
    <cfRule type="expression" dxfId="37" priority="38" stopIfTrue="1">
      <formula>AND($A272&lt;&gt;0, $U272="")</formula>
    </cfRule>
  </conditionalFormatting>
  <conditionalFormatting sqref="V272">
    <cfRule type="expression" dxfId="36" priority="37" stopIfTrue="1">
      <formula>AND($A272&lt;&gt;0, $V272="")</formula>
    </cfRule>
  </conditionalFormatting>
  <conditionalFormatting sqref="W272">
    <cfRule type="expression" dxfId="35" priority="36" stopIfTrue="1">
      <formula>AND($A272&lt;&gt;0, $W272="")</formula>
    </cfRule>
  </conditionalFormatting>
  <conditionalFormatting sqref="K273:L273">
    <cfRule type="expression" dxfId="34" priority="35" stopIfTrue="1">
      <formula>希望&lt;&gt;0</formula>
    </cfRule>
  </conditionalFormatting>
  <conditionalFormatting sqref="M273:O273">
    <cfRule type="expression" dxfId="33" priority="34" stopIfTrue="1">
      <formula>AND($A273&lt;&gt;0, OR($M273="",$M273=0))</formula>
    </cfRule>
  </conditionalFormatting>
  <conditionalFormatting sqref="P273">
    <cfRule type="expression" dxfId="32" priority="33" stopIfTrue="1">
      <formula>AND($A273&lt;&gt;0, NOT(LEFT($I$22,3) ="福島県"), $P273="")</formula>
    </cfRule>
  </conditionalFormatting>
  <conditionalFormatting sqref="Q273">
    <cfRule type="expression" dxfId="31" priority="32" stopIfTrue="1">
      <formula>AND($A273&lt;&gt;0, $Q273="")</formula>
    </cfRule>
  </conditionalFormatting>
  <conditionalFormatting sqref="R273">
    <cfRule type="expression" dxfId="30" priority="31" stopIfTrue="1">
      <formula>AND($A273&lt;&gt;0, $R273="")</formula>
    </cfRule>
  </conditionalFormatting>
  <conditionalFormatting sqref="S273">
    <cfRule type="expression" dxfId="29" priority="30" stopIfTrue="1">
      <formula>AND($A273&lt;&gt;0, $S273="")</formula>
    </cfRule>
  </conditionalFormatting>
  <conditionalFormatting sqref="T273">
    <cfRule type="expression" dxfId="28" priority="29" stopIfTrue="1">
      <formula>AND($A273&lt;&gt;0, $T273="")</formula>
    </cfRule>
  </conditionalFormatting>
  <conditionalFormatting sqref="U273">
    <cfRule type="expression" dxfId="27" priority="28" stopIfTrue="1">
      <formula>AND($A273&lt;&gt;0, $U273="")</formula>
    </cfRule>
  </conditionalFormatting>
  <conditionalFormatting sqref="V273">
    <cfRule type="expression" dxfId="26" priority="27" stopIfTrue="1">
      <formula>AND($A273&lt;&gt;0, $V273="")</formula>
    </cfRule>
  </conditionalFormatting>
  <conditionalFormatting sqref="W273">
    <cfRule type="expression" dxfId="25" priority="26" stopIfTrue="1">
      <formula>AND($A273&lt;&gt;0, $W273="")</formula>
    </cfRule>
  </conditionalFormatting>
  <conditionalFormatting sqref="K274:L274">
    <cfRule type="expression" dxfId="24" priority="25" stopIfTrue="1">
      <formula>希望&lt;&gt;0</formula>
    </cfRule>
  </conditionalFormatting>
  <conditionalFormatting sqref="M274:O274">
    <cfRule type="expression" dxfId="23" priority="24" stopIfTrue="1">
      <formula>AND($A274&lt;&gt;0, OR($M274="",$M274=0))</formula>
    </cfRule>
  </conditionalFormatting>
  <conditionalFormatting sqref="P274">
    <cfRule type="expression" dxfId="22" priority="23" stopIfTrue="1">
      <formula>AND($A274&lt;&gt;0, NOT(LEFT($I$22,3) ="福島県"), $P274="")</formula>
    </cfRule>
  </conditionalFormatting>
  <conditionalFormatting sqref="Q274">
    <cfRule type="expression" dxfId="21" priority="22" stopIfTrue="1">
      <formula>AND($A274&lt;&gt;0, $Q274="")</formula>
    </cfRule>
  </conditionalFormatting>
  <conditionalFormatting sqref="R274">
    <cfRule type="expression" dxfId="20" priority="21" stopIfTrue="1">
      <formula>AND($A274&lt;&gt;0, $R274="")</formula>
    </cfRule>
  </conditionalFormatting>
  <conditionalFormatting sqref="S274">
    <cfRule type="expression" dxfId="19" priority="20" stopIfTrue="1">
      <formula>AND($A274&lt;&gt;0, $S274="")</formula>
    </cfRule>
  </conditionalFormatting>
  <conditionalFormatting sqref="T274">
    <cfRule type="expression" dxfId="18" priority="19" stopIfTrue="1">
      <formula>AND($A274&lt;&gt;0, $T274="")</formula>
    </cfRule>
  </conditionalFormatting>
  <conditionalFormatting sqref="U274">
    <cfRule type="expression" dxfId="17" priority="18" stopIfTrue="1">
      <formula>AND($A274&lt;&gt;0, $U274="")</formula>
    </cfRule>
  </conditionalFormatting>
  <conditionalFormatting sqref="V274">
    <cfRule type="expression" dxfId="16" priority="17" stopIfTrue="1">
      <formula>AND($A274&lt;&gt;0, $V274="")</formula>
    </cfRule>
  </conditionalFormatting>
  <conditionalFormatting sqref="W274">
    <cfRule type="expression" dxfId="15" priority="16" stopIfTrue="1">
      <formula>AND($A274&lt;&gt;0, $W274="")</formula>
    </cfRule>
  </conditionalFormatting>
  <conditionalFormatting sqref="K275:L275">
    <cfRule type="expression" dxfId="14" priority="15" stopIfTrue="1">
      <formula>希望&lt;&gt;0</formula>
    </cfRule>
  </conditionalFormatting>
  <conditionalFormatting sqref="M275:O275">
    <cfRule type="expression" dxfId="13" priority="14" stopIfTrue="1">
      <formula>AND($A275&lt;&gt;0, OR($M275="",$M275=0))</formula>
    </cfRule>
  </conditionalFormatting>
  <conditionalFormatting sqref="P275">
    <cfRule type="expression" dxfId="12" priority="13" stopIfTrue="1">
      <formula>AND($A275&lt;&gt;0, NOT(LEFT($I$22,3) ="福島県"), $P275="")</formula>
    </cfRule>
  </conditionalFormatting>
  <conditionalFormatting sqref="Q275">
    <cfRule type="expression" dxfId="11" priority="12" stopIfTrue="1">
      <formula>AND($A275&lt;&gt;0, $Q275="")</formula>
    </cfRule>
  </conditionalFormatting>
  <conditionalFormatting sqref="R275">
    <cfRule type="expression" dxfId="10" priority="11" stopIfTrue="1">
      <formula>AND($A275&lt;&gt;0, $R275="")</formula>
    </cfRule>
  </conditionalFormatting>
  <conditionalFormatting sqref="S275">
    <cfRule type="expression" dxfId="9" priority="10" stopIfTrue="1">
      <formula>AND($A275&lt;&gt;0, $S275="")</formula>
    </cfRule>
  </conditionalFormatting>
  <conditionalFormatting sqref="T275">
    <cfRule type="expression" dxfId="8" priority="9" stopIfTrue="1">
      <formula>AND($A275&lt;&gt;0, $T275="")</formula>
    </cfRule>
  </conditionalFormatting>
  <conditionalFormatting sqref="U275">
    <cfRule type="expression" dxfId="7" priority="8" stopIfTrue="1">
      <formula>AND($A275&lt;&gt;0, $U275="")</formula>
    </cfRule>
  </conditionalFormatting>
  <conditionalFormatting sqref="V275">
    <cfRule type="expression" dxfId="6" priority="7" stopIfTrue="1">
      <formula>AND($A275&lt;&gt;0, $V275="")</formula>
    </cfRule>
  </conditionalFormatting>
  <conditionalFormatting sqref="W275">
    <cfRule type="expression" dxfId="5" priority="6" stopIfTrue="1">
      <formula>AND($A275&lt;&gt;0, $W275="")</formula>
    </cfRule>
  </conditionalFormatting>
  <conditionalFormatting sqref="B283">
    <cfRule type="expression" dxfId="4" priority="5" stopIfTrue="1">
      <formula>AND($A283&lt;&gt;0,M283="")</formula>
    </cfRule>
  </conditionalFormatting>
  <conditionalFormatting sqref="B284">
    <cfRule type="expression" dxfId="3" priority="4" stopIfTrue="1">
      <formula>AND($A284&lt;&gt;0,M284="")</formula>
    </cfRule>
  </conditionalFormatting>
  <conditionalFormatting sqref="B285">
    <cfRule type="expression" dxfId="2" priority="3" stopIfTrue="1">
      <formula>AND($A285&lt;&gt;0,M285="")</formula>
    </cfRule>
  </conditionalFormatting>
  <conditionalFormatting sqref="B286">
    <cfRule type="expression" dxfId="1" priority="2" stopIfTrue="1">
      <formula>AND($A286&lt;&gt;0,M286="")</formula>
    </cfRule>
  </conditionalFormatting>
  <conditionalFormatting sqref="B287">
    <cfRule type="expression" dxfId="0" priority="1" stopIfTrue="1">
      <formula>AND($A287&lt;&gt;0,M287="")</formula>
    </cfRule>
  </conditionalFormatting>
  <dataValidations count="331">
    <dataValidation imeMode="hiragana" allowBlank="1" showInputMessage="1" showErrorMessage="1" sqref="I22:Y22" xr:uid="{E578C9F7-F799-4FC5-A368-4E9433586D22}"/>
    <dataValidation type="whole" imeMode="halfAlpha" allowBlank="1" showInputMessage="1" showErrorMessage="1" error="7桁の数字を入力してください" sqref="I20:M20" xr:uid="{BEF7F05A-00FE-413B-8CA2-0BE4A8DFE64F}">
      <formula1>0</formula1>
      <formula2>9999999</formula2>
    </dataValidation>
    <dataValidation imeMode="fullKatakana" allowBlank="1" showInputMessage="1" showErrorMessage="1" sqref="I24:Y24" xr:uid="{8C00E6C5-58BA-4233-80ED-21EF8FE199D5}"/>
    <dataValidation imeMode="hiragana" allowBlank="1" showInputMessage="1" showErrorMessage="1" sqref="I26:Y26" xr:uid="{6252FF45-BAF7-4B77-AC62-1E5A72728435}"/>
    <dataValidation imeMode="hiragana" allowBlank="1" showInputMessage="1" showErrorMessage="1" sqref="I28:Y28" xr:uid="{CFCA5261-A1A8-4596-9557-617A275A4535}"/>
    <dataValidation imeMode="fullKatakana" allowBlank="1" showInputMessage="1" showErrorMessage="1" sqref="I30:Y30" xr:uid="{EB670E45-E382-4134-950D-E00C906B8F84}"/>
    <dataValidation imeMode="hiragana" allowBlank="1" showInputMessage="1" showErrorMessage="1" sqref="I32:Y32" xr:uid="{674F6846-CA10-48E5-8A99-009494352FFD}"/>
    <dataValidation imeMode="halfAlpha" allowBlank="1" showInputMessage="1" showErrorMessage="1" sqref="I34:M34" xr:uid="{E51B24EE-DEF8-452D-9EA6-E5B4560B03F2}"/>
    <dataValidation imeMode="halfAlpha" allowBlank="1" showInputMessage="1" showErrorMessage="1" sqref="P34" xr:uid="{4E0C631D-468C-4A86-9953-CA2492D88B86}"/>
    <dataValidation imeMode="halfAlpha" allowBlank="1" showInputMessage="1" showErrorMessage="1" sqref="I36:M36" xr:uid="{E1B706BD-2E63-4F71-A197-1FBBFFBF26C3}"/>
    <dataValidation imeMode="halfAlpha" allowBlank="1" showInputMessage="1" showErrorMessage="1" sqref="I38:Y38" xr:uid="{0B6E158F-AEBA-4F3C-BA22-BF98E7D52500}"/>
    <dataValidation type="list" imeMode="halfAlpha" allowBlank="1" showInputMessage="1" showErrorMessage="1" error="リストから選択してください" sqref="I40:M40" xr:uid="{2A448439-B7D2-4EEE-80D1-78F9F89B986D}">
      <formula1>"一致する,一致しない"</formula1>
    </dataValidation>
    <dataValidation type="whole" imeMode="halfAlpha" allowBlank="1" showInputMessage="1" showErrorMessage="1" error="7桁の数字を入力してください" sqref="I44:M44" xr:uid="{0111081B-8323-4E78-BC5F-0460E84C5D19}">
      <formula1>0</formula1>
      <formula2>9999999</formula2>
    </dataValidation>
    <dataValidation imeMode="hiragana" allowBlank="1" showInputMessage="1" showErrorMessage="1" sqref="I46:Y46" xr:uid="{75B14C2D-0603-42C0-8892-6861754980AD}"/>
    <dataValidation imeMode="halfAlpha" allowBlank="1" showInputMessage="1" showErrorMessage="1" sqref="I48:M48" xr:uid="{FE6DA72D-FCDD-4D24-A41A-1A38F22E3A4E}"/>
    <dataValidation imeMode="halfAlpha" allowBlank="1" showInputMessage="1" showErrorMessage="1" sqref="I50:M50" xr:uid="{9DB96BBB-B21C-44BC-8203-CBA55067F69F}"/>
    <dataValidation type="list" imeMode="halfAlpha" allowBlank="1" showInputMessage="1" showErrorMessage="1" error="リストから選択してください" sqref="I73:M73" xr:uid="{FAC8BB91-67CC-4DF2-A91B-16EA72C5B281}">
      <formula1>"しない,する"</formula1>
    </dataValidation>
    <dataValidation type="whole" imeMode="halfAlpha" allowBlank="1" showInputMessage="1" showErrorMessage="1" error="7桁の数字を入力してください" sqref="I79:M79" xr:uid="{43AC2879-EDD6-4900-9B7B-86CAAF1D0CD2}">
      <formula1>0</formula1>
      <formula2>9999999</formula2>
    </dataValidation>
    <dataValidation imeMode="hiragana" allowBlank="1" showInputMessage="1" showErrorMessage="1" sqref="I81:Y81" xr:uid="{D222BA37-1DFB-4CED-A18B-978F6D4F6485}"/>
    <dataValidation imeMode="fullKatakana" allowBlank="1" showInputMessage="1" showErrorMessage="1" sqref="I83:Y83" xr:uid="{7F1B6826-D23B-4F38-ACF8-4E614624A05F}"/>
    <dataValidation imeMode="hiragana" allowBlank="1" showInputMessage="1" showErrorMessage="1" sqref="I85:Y85" xr:uid="{6C6D645E-D8B7-41A4-8ADF-6CE6D93DBEDE}"/>
    <dataValidation imeMode="hiragana" allowBlank="1" showInputMessage="1" showErrorMessage="1" sqref="I87:Y87" xr:uid="{105D799D-1566-48D7-B816-60513C6FDBB0}"/>
    <dataValidation imeMode="fullKatakana" allowBlank="1" showInputMessage="1" showErrorMessage="1" sqref="I89:Y89" xr:uid="{ECFDF7A1-9646-4926-B549-8677F64985FB}"/>
    <dataValidation imeMode="hiragana" allowBlank="1" showInputMessage="1" showErrorMessage="1" sqref="I91:Y91" xr:uid="{881B1B3E-1B81-47BB-8785-AA38A9A1E652}"/>
    <dataValidation imeMode="halfAlpha" allowBlank="1" showInputMessage="1" showErrorMessage="1" sqref="I93:M93" xr:uid="{D6EDF376-E870-4ABE-9E0A-D294BDD11358}"/>
    <dataValidation imeMode="halfAlpha" allowBlank="1" showInputMessage="1" showErrorMessage="1" sqref="P93" xr:uid="{9E055BB9-B917-4704-B7C1-5A8C48FE3357}"/>
    <dataValidation imeMode="halfAlpha" allowBlank="1" showInputMessage="1" showErrorMessage="1" sqref="I95:M95" xr:uid="{C8A5BBE9-2B46-4E5E-84C6-2BA44AE7BB77}"/>
    <dataValidation imeMode="halfAlpha" allowBlank="1" showInputMessage="1" showErrorMessage="1" sqref="I97:Y97" xr:uid="{DB44FDAC-C2EF-451D-82F9-E7DC7A6DA2B8}"/>
    <dataValidation type="whole" imeMode="halfAlpha" allowBlank="1" showInputMessage="1" showErrorMessage="1" error="7桁の数字を入力してください" sqref="I101:M101" xr:uid="{869F78D0-1545-436C-84E6-DC46156D1EBE}">
      <formula1>0</formula1>
      <formula2>9999999</formula2>
    </dataValidation>
    <dataValidation imeMode="hiragana" allowBlank="1" showInputMessage="1" showErrorMessage="1" sqref="I103:Y103" xr:uid="{41865C6F-4DEE-4387-A22C-E1B240E6E23B}"/>
    <dataValidation imeMode="halfAlpha" allowBlank="1" showInputMessage="1" showErrorMessage="1" sqref="I105:M105" xr:uid="{C24A4BE5-2B55-49B9-B413-3A926134CD0C}"/>
    <dataValidation imeMode="halfAlpha" allowBlank="1" showInputMessage="1" showErrorMessage="1" sqref="I107:M107" xr:uid="{3BD4CA35-B533-412A-B36C-C4928536A1B9}"/>
    <dataValidation imeMode="hiragana" allowBlank="1" showInputMessage="1" showErrorMessage="1" sqref="I132:Y132" xr:uid="{4F46D9A1-F440-4CF5-B71F-ED3A87EDC083}"/>
    <dataValidation imeMode="fullKatakana" allowBlank="1" showInputMessage="1" showErrorMessage="1" sqref="I134:Y134" xr:uid="{D453C9C6-F14F-4B52-A4CB-848126BF7638}"/>
    <dataValidation imeMode="hiragana" allowBlank="1" showInputMessage="1" showErrorMessage="1" sqref="I136:Y136" xr:uid="{D46CA8DB-7CAB-43F8-8299-62B6AA19329C}"/>
    <dataValidation type="whole" imeMode="halfAlpha" allowBlank="1" showInputMessage="1" showErrorMessage="1" error="7桁の数字を入力してください" sqref="I138:M138" xr:uid="{A16053E6-D759-4969-9C32-98EA49AE5C61}">
      <formula1>0</formula1>
      <formula2>9999999</formula2>
    </dataValidation>
    <dataValidation imeMode="hiragana" allowBlank="1" showInputMessage="1" showErrorMessage="1" sqref="I140:Y140" xr:uid="{BD374D07-F2D7-4943-99CF-6DF61B9FCCEE}"/>
    <dataValidation imeMode="halfAlpha" allowBlank="1" showInputMessage="1" showErrorMessage="1" sqref="I142:M142" xr:uid="{EDFC6232-4D18-45B4-A6E8-FA20DEAB9F65}"/>
    <dataValidation imeMode="halfAlpha" allowBlank="1" showInputMessage="1" showErrorMessage="1" sqref="P142" xr:uid="{ACCA183A-5B49-42FB-A28D-A28962DC093F}"/>
    <dataValidation imeMode="halfAlpha" allowBlank="1" showInputMessage="1" showErrorMessage="1" sqref="I144:M144" xr:uid="{777F2611-7C4C-4E7E-BABE-DB602BFEDA3C}"/>
    <dataValidation imeMode="halfAlpha" allowBlank="1" showInputMessage="1" showErrorMessage="1" sqref="I146:Y146" xr:uid="{7CDA0D91-B168-46D9-A600-4FE91F538BA7}"/>
    <dataValidation type="list" imeMode="halfAlpha" allowBlank="1" showInputMessage="1" showErrorMessage="1" error="リストから選択してください" sqref="I173:M173" xr:uid="{76072693-B2F0-4FF3-AD39-81857471D02B}">
      <formula1>"しない,する"</formula1>
    </dataValidation>
    <dataValidation imeMode="fullKatakana" allowBlank="1" showInputMessage="1" showErrorMessage="1" sqref="I175:Y175" xr:uid="{B2C2773B-FC2F-48DF-87BF-71B80F28149F}"/>
    <dataValidation imeMode="hiragana" allowBlank="1" showInputMessage="1" showErrorMessage="1" sqref="I177:Y177" xr:uid="{551C8D2B-0FA5-4A45-9555-59A35C1D6679}"/>
    <dataValidation imeMode="halfAlpha" allowBlank="1" showInputMessage="1" showErrorMessage="1" sqref="I179:M179" xr:uid="{07687DEB-BE1A-4B7F-AB40-D09D719F6471}"/>
    <dataValidation type="whole" imeMode="halfAlpha" allowBlank="1" showInputMessage="1" showErrorMessage="1" error="7桁の数字を入力してください" sqref="I181:M181" xr:uid="{DE9AE312-8452-4DB9-8362-77A903782F7C}">
      <formula1>0</formula1>
      <formula2>9999999</formula2>
    </dataValidation>
    <dataValidation imeMode="hiragana" allowBlank="1" showInputMessage="1" showErrorMessage="1" sqref="I183:Y183" xr:uid="{4108AB3B-2689-42FB-A00F-5BDF76B93FE5}"/>
    <dataValidation imeMode="halfAlpha" allowBlank="1" showInputMessage="1" showErrorMessage="1" sqref="I185:M185" xr:uid="{11C10F13-95F1-4F81-8FBA-37129ED786F9}"/>
    <dataValidation imeMode="halfAlpha" allowBlank="1" showInputMessage="1" showErrorMessage="1" sqref="I187:M187" xr:uid="{8928D11F-4BF3-423F-83BF-9AD12667CCD4}"/>
    <dataValidation imeMode="halfAlpha" allowBlank="1" showInputMessage="1" showErrorMessage="1" sqref="I189:Y189" xr:uid="{1BE9D719-9A8D-4214-B59C-C8E3EDD4682B}"/>
    <dataValidation type="list" imeMode="halfAlpha" allowBlank="1" showInputMessage="1" showErrorMessage="1" error="リストから選択してください" sqref="U199:W199" xr:uid="{A6D47CEE-8A54-4DC5-A613-AD0273DCE5D1}">
      <formula1>"該当あり,該当なし"</formula1>
    </dataValidation>
    <dataValidation type="list" imeMode="halfAlpha" allowBlank="1" showInputMessage="1" showErrorMessage="1" error="リストから選択してください" sqref="U200:W200" xr:uid="{EB4F5D08-63F8-4C16-8FAC-D840B1E98BE9}">
      <formula1>"該当あり,該当なし"</formula1>
    </dataValidation>
    <dataValidation type="list" imeMode="halfAlpha" allowBlank="1" showInputMessage="1" showErrorMessage="1" error="リストから選択してください" sqref="U201:W201" xr:uid="{C5492915-73C8-40FD-8BD4-8E349DAD7590}">
      <formula1>"該当あり,該当なし"</formula1>
    </dataValidation>
    <dataValidation type="list" imeMode="halfAlpha" allowBlank="1" showInputMessage="1" showErrorMessage="1" error="リストから選択してください" sqref="U202:W202" xr:uid="{8A420235-5063-4E6D-B178-7DEF92657E2E}">
      <formula1>"該当あり,該当なし"</formula1>
    </dataValidation>
    <dataValidation type="list" imeMode="halfAlpha" allowBlank="1" showInputMessage="1" showErrorMessage="1" error="リストから選択してください" sqref="U203:W203" xr:uid="{9001AE05-9415-4802-AF06-5A8F23CB07C0}">
      <formula1>"該当あり,該当なし"</formula1>
    </dataValidation>
    <dataValidation type="list" imeMode="halfAlpha" allowBlank="1" showInputMessage="1" showErrorMessage="1" error="リストから選択してください" sqref="U204:W204" xr:uid="{49BC42F1-56FD-4400-891A-89338FCA4C18}">
      <formula1>"該当あり,該当なし"</formula1>
    </dataValidation>
    <dataValidation type="list" imeMode="halfAlpha" allowBlank="1" showInputMessage="1" showErrorMessage="1" error="リストから選択してください" sqref="U205:W205" xr:uid="{59676FF6-475B-4951-A34E-BA21420E6DD1}">
      <formula1>"該当あり,該当なし"</formula1>
    </dataValidation>
    <dataValidation type="list" imeMode="halfAlpha" allowBlank="1" showInputMessage="1" showErrorMessage="1" error="リストから選択してください" sqref="U206:W206" xr:uid="{1BCE8A53-4797-4EB1-BDEC-7642C92AA6EC}">
      <formula1>"該当あり,該当なし"</formula1>
    </dataValidation>
    <dataValidation type="list" imeMode="halfAlpha" allowBlank="1" showInputMessage="1" showErrorMessage="1" error="リストから選択してください" sqref="U207:W207" xr:uid="{4CED148A-D3C8-4153-A158-248B643B9DD5}">
      <formula1>"該当あり,該当なし"</formula1>
    </dataValidation>
    <dataValidation type="list" imeMode="halfAlpha" allowBlank="1" showInputMessage="1" showErrorMessage="1" error="リストから選択してください" sqref="K217:M217" xr:uid="{DE1CB32D-746E-4F95-A4B8-F7CA209394B5}">
      <formula1>許可コード</formula1>
    </dataValidation>
    <dataValidation imeMode="halfAlpha" allowBlank="1" showInputMessage="1" showErrorMessage="1" sqref="P217" xr:uid="{31E40796-2962-48D5-8357-5C1BDF344E4A}"/>
    <dataValidation type="date" imeMode="halfAlpha" allowBlank="1" showInputMessage="1" showErrorMessage="1" error="有効な日付を入力してください" sqref="R217:S217" xr:uid="{6DAB09EF-E2C9-4AC6-A72C-70ED03A806CE}">
      <formula1>92</formula1>
      <formula2>73415</formula2>
    </dataValidation>
    <dataValidation type="list" imeMode="halfAlpha" allowBlank="1" showInputMessage="1" showErrorMessage="1" error="リストから選択してください" sqref="K218:M218" xr:uid="{2C10040B-00A2-4D52-866D-4A665B6D0174}">
      <formula1>許可コード</formula1>
    </dataValidation>
    <dataValidation imeMode="halfAlpha" allowBlank="1" showInputMessage="1" showErrorMessage="1" sqref="P218" xr:uid="{CAFFD9F9-F4E7-4BED-9A4D-E0F1C36FA0DB}"/>
    <dataValidation type="date" imeMode="halfAlpha" allowBlank="1" showInputMessage="1" showErrorMessage="1" error="有効な日付を入力してください" sqref="R218:S218" xr:uid="{A6756B51-C1B7-4621-A8AA-88CF5C0AD082}">
      <formula1>92</formula1>
      <formula2>73415</formula2>
    </dataValidation>
    <dataValidation type="list" imeMode="halfAlpha" allowBlank="1" showInputMessage="1" showErrorMessage="1" error="リストから選択してください" sqref="K224:L224" xr:uid="{0B5A5754-3C8B-4836-AE6E-E06A20801505}">
      <formula1>"一般,特定,　"</formula1>
    </dataValidation>
    <dataValidation type="list" imeMode="halfAlpha" allowBlank="1" showInputMessage="1" showErrorMessage="1" error="リストから選択してください" sqref="M224:N224" xr:uid="{7C7D7789-BDB5-4E78-A156-DB30282BCEDB}">
      <formula1>"一般,特定,　"</formula1>
    </dataValidation>
    <dataValidation type="list" imeMode="halfAlpha" allowBlank="1" showInputMessage="1" showErrorMessage="1" error="リストから選択してください" sqref="K225:L225" xr:uid="{31990A17-906D-4804-B300-07FD9AA9A4A8}">
      <formula1>"一般,特定,　"</formula1>
    </dataValidation>
    <dataValidation type="list" imeMode="halfAlpha" allowBlank="1" showInputMessage="1" showErrorMessage="1" error="リストから選択してください" sqref="M225:N225" xr:uid="{165C471C-158C-44BA-B801-C7586C53D72E}">
      <formula1>"一般,特定,　"</formula1>
    </dataValidation>
    <dataValidation type="list" imeMode="halfAlpha" allowBlank="1" showInputMessage="1" showErrorMessage="1" error="リストから選択してください" sqref="K226:L226" xr:uid="{57F4D042-3EDD-45A9-9F0D-9390E31DA68B}">
      <formula1>"一般,特定,　"</formula1>
    </dataValidation>
    <dataValidation type="list" imeMode="halfAlpha" allowBlank="1" showInputMessage="1" showErrorMessage="1" error="リストから選択してください" sqref="M226:N226" xr:uid="{FF4411A4-80E3-48FE-B8A0-B4C9AF3E5054}">
      <formula1>"一般,特定,　"</formula1>
    </dataValidation>
    <dataValidation type="list" imeMode="halfAlpha" allowBlank="1" showInputMessage="1" showErrorMessage="1" error="リストから選択してください" sqref="K227:L227" xr:uid="{A3395C65-0011-4448-ACBD-90ED99AE0281}">
      <formula1>"一般,特定,　"</formula1>
    </dataValidation>
    <dataValidation type="list" imeMode="halfAlpha" allowBlank="1" showInputMessage="1" showErrorMessage="1" error="リストから選択してください" sqref="M227:N227" xr:uid="{AF65455F-368E-432F-9F10-5C77E0458CB2}">
      <formula1>"一般,特定,　"</formula1>
    </dataValidation>
    <dataValidation type="list" imeMode="halfAlpha" allowBlank="1" showInputMessage="1" showErrorMessage="1" error="リストから選択してください" sqref="K228:L228" xr:uid="{99BD14BB-8ADD-445C-9AA6-DEA3724959F9}">
      <formula1>"一般,特定,　"</formula1>
    </dataValidation>
    <dataValidation type="list" imeMode="halfAlpha" allowBlank="1" showInputMessage="1" showErrorMessage="1" error="リストから選択してください" sqref="M228:N228" xr:uid="{D2E22D94-448D-4448-88C1-C5AB7255F7E7}">
      <formula1>"一般,特定,　"</formula1>
    </dataValidation>
    <dataValidation type="list" imeMode="halfAlpha" allowBlank="1" showInputMessage="1" showErrorMessage="1" error="リストから選択してください" sqref="K229:L229" xr:uid="{112C396D-404D-40B4-B1D9-2DDC2D38D1D4}">
      <formula1>"一般,特定,　"</formula1>
    </dataValidation>
    <dataValidation type="list" imeMode="halfAlpha" allowBlank="1" showInputMessage="1" showErrorMessage="1" error="リストから選択してください" sqref="M229:N229" xr:uid="{C737C8FC-0ED5-4070-9123-F055B50406D6}">
      <formula1>"一般,特定,　"</formula1>
    </dataValidation>
    <dataValidation type="list" imeMode="halfAlpha" allowBlank="1" showInputMessage="1" showErrorMessage="1" error="リストから選択してください" sqref="K230:L230" xr:uid="{39CC025B-C1C6-4B8E-A904-ACEB62C5504F}">
      <formula1>"一般,特定,　"</formula1>
    </dataValidation>
    <dataValidation type="list" imeMode="halfAlpha" allowBlank="1" showInputMessage="1" showErrorMessage="1" error="リストから選択してください" sqref="M230:N230" xr:uid="{D2388FD4-55D7-41AF-889B-2A9591581A75}">
      <formula1>"一般,特定,　"</formula1>
    </dataValidation>
    <dataValidation type="list" imeMode="halfAlpha" allowBlank="1" showInputMessage="1" showErrorMessage="1" error="リストから選択してください" sqref="K231:L231" xr:uid="{55E2234A-4C18-40F4-AF85-1AB2D512736F}">
      <formula1>"一般,特定,　"</formula1>
    </dataValidation>
    <dataValidation type="list" imeMode="halfAlpha" allowBlank="1" showInputMessage="1" showErrorMessage="1" error="リストから選択してください" sqref="M231:N231" xr:uid="{98CE8A2C-3458-48F3-BE8F-B1633021E37B}">
      <formula1>"一般,特定,　"</formula1>
    </dataValidation>
    <dataValidation type="list" imeMode="halfAlpha" allowBlank="1" showInputMessage="1" showErrorMessage="1" error="リストから選択してください" sqref="K232:L232" xr:uid="{3639B4A8-F112-4DB7-9B97-F8FDAF890ADE}">
      <formula1>"一般,特定,　"</formula1>
    </dataValidation>
    <dataValidation type="list" imeMode="halfAlpha" allowBlank="1" showInputMessage="1" showErrorMessage="1" error="リストから選択してください" sqref="M232:N232" xr:uid="{75D421A7-1F86-453A-884C-0A8A84E557E7}">
      <formula1>"一般,特定,　"</formula1>
    </dataValidation>
    <dataValidation type="list" imeMode="halfAlpha" allowBlank="1" showInputMessage="1" showErrorMessage="1" error="リストから選択してください" sqref="K233:L233" xr:uid="{02BE6406-6CFF-45D6-9C18-4571F6D7A0DF}">
      <formula1>"一般,特定,　"</formula1>
    </dataValidation>
    <dataValidation type="list" imeMode="halfAlpha" allowBlank="1" showInputMessage="1" showErrorMessage="1" error="リストから選択してください" sqref="M233:N233" xr:uid="{20248E6D-0C5E-4C19-BBFF-FAF9B44F3A0E}">
      <formula1>"一般,特定,　"</formula1>
    </dataValidation>
    <dataValidation type="list" imeMode="halfAlpha" allowBlank="1" showInputMessage="1" showErrorMessage="1" error="リストから選択してください" sqref="K234:L234" xr:uid="{4A5AA4BB-3ADF-4733-BB3A-0B7EC0E7FD4F}">
      <formula1>"一般,特定,　"</formula1>
    </dataValidation>
    <dataValidation type="list" imeMode="halfAlpha" allowBlank="1" showInputMessage="1" showErrorMessage="1" error="リストから選択してください" sqref="M234:N234" xr:uid="{EDFECABC-0D43-4858-941E-1BCD698EB8E3}">
      <formula1>"一般,特定,　"</formula1>
    </dataValidation>
    <dataValidation type="list" imeMode="halfAlpha" allowBlank="1" showInputMessage="1" showErrorMessage="1" error="リストから選択してください" sqref="K235:L235" xr:uid="{1F3FC59D-5296-4CB2-A772-6AAE3387372C}">
      <formula1>"一般,特定,　"</formula1>
    </dataValidation>
    <dataValidation type="list" imeMode="halfAlpha" allowBlank="1" showInputMessage="1" showErrorMessage="1" error="リストから選択してください" sqref="M235:N235" xr:uid="{3C6E9503-A1B0-481E-A80C-EA050420B617}">
      <formula1>"一般,特定,　"</formula1>
    </dataValidation>
    <dataValidation type="list" imeMode="halfAlpha" allowBlank="1" showInputMessage="1" showErrorMessage="1" error="リストから選択してください" sqref="K236:L236" xr:uid="{76F17C2D-27B1-41CE-97AB-E663EB04D74B}">
      <formula1>"一般,特定,　"</formula1>
    </dataValidation>
    <dataValidation type="list" imeMode="halfAlpha" allowBlank="1" showInputMessage="1" showErrorMessage="1" error="リストから選択してください" sqref="M236:N236" xr:uid="{36484A1F-B7CD-4B58-BC50-9255E4AAD9FE}">
      <formula1>"一般,特定,　"</formula1>
    </dataValidation>
    <dataValidation type="list" imeMode="halfAlpha" allowBlank="1" showInputMessage="1" showErrorMessage="1" error="リストから選択してください" sqref="K237:L237" xr:uid="{E719A677-0C2B-431A-BFCA-B602869EC812}">
      <formula1>"一般,特定,　"</formula1>
    </dataValidation>
    <dataValidation type="list" imeMode="halfAlpha" allowBlank="1" showInputMessage="1" showErrorMessage="1" error="リストから選択してください" sqref="M237:N237" xr:uid="{CFF49BD8-A8CF-4B8C-A61F-A101C0E8ACE2}">
      <formula1>"一般,特定,　"</formula1>
    </dataValidation>
    <dataValidation type="list" imeMode="halfAlpha" allowBlank="1" showInputMessage="1" showErrorMessage="1" error="リストから選択してください" sqref="K238:L238" xr:uid="{24604B55-A374-402A-9C42-7EAF7B00D08C}">
      <formula1>"一般,特定,　"</formula1>
    </dataValidation>
    <dataValidation type="list" imeMode="halfAlpha" allowBlank="1" showInputMessage="1" showErrorMessage="1" error="リストから選択してください" sqref="M238:N238" xr:uid="{7A3F7B7A-07D4-432F-97D4-5DBEA4537449}">
      <formula1>"一般,特定,　"</formula1>
    </dataValidation>
    <dataValidation type="list" imeMode="halfAlpha" allowBlank="1" showInputMessage="1" showErrorMessage="1" error="リストから選択してください" sqref="K239:L239" xr:uid="{26A41080-41F7-4E47-B0CD-D7A0D280AD80}">
      <formula1>"一般,特定,　"</formula1>
    </dataValidation>
    <dataValidation type="list" imeMode="halfAlpha" allowBlank="1" showInputMessage="1" showErrorMessage="1" error="リストから選択してください" sqref="M239:N239" xr:uid="{A9E41050-A856-46BB-81D4-9B2E39EE7B88}">
      <formula1>"一般,特定,　"</formula1>
    </dataValidation>
    <dataValidation type="list" imeMode="halfAlpha" allowBlank="1" showInputMessage="1" showErrorMessage="1" error="リストから選択してください" sqref="K240:L240" xr:uid="{EEBFE7BF-2B61-4538-9D30-0CAA5BA6D5B7}">
      <formula1>"一般,特定,　"</formula1>
    </dataValidation>
    <dataValidation type="list" imeMode="halfAlpha" allowBlank="1" showInputMessage="1" showErrorMessage="1" error="リストから選択してください" sqref="M240:N240" xr:uid="{243714B2-FC62-4F97-B47E-0D03666F89FA}">
      <formula1>"一般,特定,　"</formula1>
    </dataValidation>
    <dataValidation type="list" imeMode="halfAlpha" allowBlank="1" showInputMessage="1" showErrorMessage="1" error="リストから選択してください" sqref="K241:L241" xr:uid="{C0A637FE-2925-4852-8B8F-6E16255F56CE}">
      <formula1>"一般,特定,　"</formula1>
    </dataValidation>
    <dataValidation type="list" imeMode="halfAlpha" allowBlank="1" showInputMessage="1" showErrorMessage="1" error="リストから選択してください" sqref="M241:N241" xr:uid="{C1E1A384-99CF-4C8D-B310-50E81951878E}">
      <formula1>"一般,特定,　"</formula1>
    </dataValidation>
    <dataValidation type="list" imeMode="halfAlpha" allowBlank="1" showInputMessage="1" showErrorMessage="1" error="リストから選択してください" sqref="K242:L242" xr:uid="{2D69A904-8F51-4B16-A78B-B7C12FB376DA}">
      <formula1>"一般,特定,　"</formula1>
    </dataValidation>
    <dataValidation type="list" imeMode="halfAlpha" allowBlank="1" showInputMessage="1" showErrorMessage="1" error="リストから選択してください" sqref="M242:N242" xr:uid="{1380D137-04A8-4806-93B7-17E188079D00}">
      <formula1>"一般,特定,　"</formula1>
    </dataValidation>
    <dataValidation type="list" imeMode="halfAlpha" allowBlank="1" showInputMessage="1" showErrorMessage="1" error="リストから選択してください" sqref="K243:L243" xr:uid="{FD009B84-9F54-4E74-8F53-91470AF1831F}">
      <formula1>"一般,特定,　"</formula1>
    </dataValidation>
    <dataValidation type="list" imeMode="halfAlpha" allowBlank="1" showInputMessage="1" showErrorMessage="1" error="リストから選択してください" sqref="M243:N243" xr:uid="{D0355BED-B6BC-4CD2-B49A-930422ACBAC5}">
      <formula1>"一般,特定,　"</formula1>
    </dataValidation>
    <dataValidation type="list" imeMode="halfAlpha" allowBlank="1" showInputMessage="1" showErrorMessage="1" error="リストから選択してください" sqref="K244:L244" xr:uid="{341F38B3-1407-4D56-934A-2FA054E32A72}">
      <formula1>"一般,特定,　"</formula1>
    </dataValidation>
    <dataValidation type="list" imeMode="halfAlpha" allowBlank="1" showInputMessage="1" showErrorMessage="1" error="リストから選択してください" sqref="M244:N244" xr:uid="{50551993-CFB3-40CD-AC2F-C6B367506A8B}">
      <formula1>"一般,特定,　"</formula1>
    </dataValidation>
    <dataValidation type="list" imeMode="halfAlpha" allowBlank="1" showInputMessage="1" showErrorMessage="1" error="リストから選択してください" sqref="K245:L245" xr:uid="{85AA8781-BB6D-4B50-968E-7E8413D47165}">
      <formula1>"一般,特定,　"</formula1>
    </dataValidation>
    <dataValidation type="list" imeMode="halfAlpha" allowBlank="1" showInputMessage="1" showErrorMessage="1" error="リストから選択してください" sqref="M245:N245" xr:uid="{9F9BEF79-C3F5-4AD0-B04E-27ED32A60957}">
      <formula1>"一般,特定,　"</formula1>
    </dataValidation>
    <dataValidation type="list" imeMode="halfAlpha" allowBlank="1" showInputMessage="1" showErrorMessage="1" error="リストから選択してください" sqref="K246:L246" xr:uid="{6A66F6F5-DA5B-44FF-BEC2-7785077565BC}">
      <formula1>"一般,特定,　"</formula1>
    </dataValidation>
    <dataValidation type="list" imeMode="halfAlpha" allowBlank="1" showInputMessage="1" showErrorMessage="1" error="リストから選択してください" sqref="M246:N246" xr:uid="{0FF0C673-AE47-441B-8795-3AA06AECDBD9}">
      <formula1>"一般,特定,　"</formula1>
    </dataValidation>
    <dataValidation type="list" imeMode="halfAlpha" allowBlank="1" showInputMessage="1" showErrorMessage="1" error="リストから選択してください" sqref="K247:L247" xr:uid="{FD0C59EE-3537-442D-9FA5-34E8EDDE8438}">
      <formula1>"一般,特定,　"</formula1>
    </dataValidation>
    <dataValidation type="list" imeMode="halfAlpha" allowBlank="1" showInputMessage="1" showErrorMessage="1" error="リストから選択してください" sqref="M247:N247" xr:uid="{64B4C02A-C1B6-4086-8705-2B271EF3FF71}">
      <formula1>"一般,特定,　"</formula1>
    </dataValidation>
    <dataValidation type="list" imeMode="halfAlpha" allowBlank="1" showInputMessage="1" showErrorMessage="1" error="リストから選択してください" sqref="K248:L248" xr:uid="{71B51C66-A380-4067-A3BD-981A44BE6C57}">
      <formula1>"一般,特定,　"</formula1>
    </dataValidation>
    <dataValidation type="list" imeMode="halfAlpha" allowBlank="1" showInputMessage="1" showErrorMessage="1" error="リストから選択してください" sqref="M248:N248" xr:uid="{B47BEC47-862A-4296-96E0-D5D5C9AD0C83}">
      <formula1>"一般,特定,　"</formula1>
    </dataValidation>
    <dataValidation type="list" imeMode="halfAlpha" allowBlank="1" showInputMessage="1" showErrorMessage="1" error="リストから選択してください" sqref="K249:L249" xr:uid="{7F801334-4537-4084-B466-56D30DFDF83E}">
      <formula1>"一般,特定,　"</formula1>
    </dataValidation>
    <dataValidation type="list" imeMode="halfAlpha" allowBlank="1" showInputMessage="1" showErrorMessage="1" error="リストから選択してください" sqref="M249:N249" xr:uid="{7307485A-4583-4FC5-A82B-29C5143AA5CC}">
      <formula1>"一般,特定,　"</formula1>
    </dataValidation>
    <dataValidation type="list" imeMode="halfAlpha" allowBlank="1" showInputMessage="1" showErrorMessage="1" error="リストから選択してください" sqref="K250:L250" xr:uid="{664160E4-AEF7-4BB5-B14D-1EC28E397CBF}">
      <formula1>"一般,特定,　"</formula1>
    </dataValidation>
    <dataValidation type="list" imeMode="halfAlpha" allowBlank="1" showInputMessage="1" showErrorMessage="1" error="リストから選択してください" sqref="M250:N250" xr:uid="{9AD498E9-3230-4F18-93A0-6470718C0E2A}">
      <formula1>"一般,特定,　"</formula1>
    </dataValidation>
    <dataValidation type="list" imeMode="halfAlpha" allowBlank="1" showInputMessage="1" showErrorMessage="1" error="リストから選択してください" sqref="K251:L251" xr:uid="{81319905-0A2F-42C7-B47D-5F32D581681C}">
      <formula1>"一般,特定,　"</formula1>
    </dataValidation>
    <dataValidation type="list" imeMode="halfAlpha" allowBlank="1" showInputMessage="1" showErrorMessage="1" error="リストから選択してください" sqref="M251:N251" xr:uid="{42FEED96-F759-4F00-9557-AAFFD975283B}">
      <formula1>"一般,特定,　"</formula1>
    </dataValidation>
    <dataValidation type="list" imeMode="halfAlpha" allowBlank="1" showInputMessage="1" showErrorMessage="1" error="リストから選択してください" sqref="K252:L252" xr:uid="{A00820EE-6464-47D2-AB56-0A40ECF00F39}">
      <formula1>"一般,特定,　"</formula1>
    </dataValidation>
    <dataValidation type="list" imeMode="halfAlpha" allowBlank="1" showInputMessage="1" showErrorMessage="1" error="リストから選択してください" sqref="M252:N252" xr:uid="{4E5810AB-DF7E-4C49-8B5F-F90459A7069A}">
      <formula1>"一般,特定,　"</formula1>
    </dataValidation>
    <dataValidation allowBlank="1" showInputMessage="1" showErrorMessage="1" sqref="B256 B283 B284 B285 B286 B287" xr:uid="{2736A60E-DE83-4925-A0ED-8F54CF129276}"/>
    <dataValidation type="list" imeMode="halfAlpha" allowBlank="1" showInputMessage="1" showErrorMessage="1" error="リストから選択してください" sqref="K258:L258" xr:uid="{91F375FB-DA7B-4CC4-96A4-78AD98D9DF04}">
      <formula1>"○,　"</formula1>
    </dataValidation>
    <dataValidation type="whole" imeMode="halfAlpha" allowBlank="1" showInputMessage="1" showErrorMessage="1" error="有効な数字を入力してください。10兆円以上になる場合は、9,999,999,999と入力してください" sqref="M258:O258" xr:uid="{EA147D67-015D-4920-9ED4-91465CA0A1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8" xr:uid="{BC763DC1-415F-4780-9794-F14F305322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8" xr:uid="{91F48E1C-DD09-4DFD-89CB-623E6C858F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83:O283" xr:uid="{B92F6A8F-E20C-47CA-BBD8-10C68BB654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83" xr:uid="{F68A61D5-3A63-4C8E-A992-E55436BC93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83" xr:uid="{02623332-AFBF-4F68-ACAC-F92D58908939}">
      <formula1>-9999999999</formula1>
      <formula2>9999999999</formula2>
    </dataValidation>
    <dataValidation type="whole" imeMode="halfAlpha" allowBlank="1" showInputMessage="1" showErrorMessage="1" error="有効な数字を入力してください" sqref="R258" xr:uid="{34DA30F1-0982-4FBF-B0B4-94024982C091}">
      <formula1>0</formula1>
      <formula2>9999999999</formula2>
    </dataValidation>
    <dataValidation type="whole" imeMode="halfAlpha" allowBlank="1" showInputMessage="1" showErrorMessage="1" error="有効な数字を入力してください" sqref="S258" xr:uid="{4BC7C7AF-DFB9-470B-BBE8-2E7168E1C4B3}">
      <formula1>0</formula1>
      <formula2>9999999999</formula2>
    </dataValidation>
    <dataValidation type="whole" imeMode="halfAlpha" allowBlank="1" showInputMessage="1" showErrorMessage="1" error="有効な数字を入力してください" sqref="T258" xr:uid="{35B1EC0F-793B-4F50-B8D1-251381F1940D}">
      <formula1>0</formula1>
      <formula2>9999999999</formula2>
    </dataValidation>
    <dataValidation type="whole" imeMode="halfAlpha" allowBlank="1" showInputMessage="1" showErrorMessage="1" error="有効な数字を入力してください" sqref="U258" xr:uid="{2DB215C0-5571-4A77-BA2B-263E0F19FAE1}">
      <formula1>0</formula1>
      <formula2>9999999999</formula2>
    </dataValidation>
    <dataValidation type="whole" imeMode="halfAlpha" allowBlank="1" showInputMessage="1" showErrorMessage="1" error="有効な数字を入力してください" sqref="V258" xr:uid="{44167B2F-EED9-48DF-A4CB-107585D258CD}">
      <formula1>0</formula1>
      <formula2>9999999999</formula2>
    </dataValidation>
    <dataValidation type="whole" imeMode="halfAlpha" allowBlank="1" showInputMessage="1" showErrorMessage="1" error="有効な数字を入力してください" sqref="W258" xr:uid="{62C061AE-6301-49F2-9329-2B2F1EC8807B}">
      <formula1>0</formula1>
      <formula2>9999999999</formula2>
    </dataValidation>
    <dataValidation type="list" imeMode="halfAlpha" allowBlank="1" showInputMessage="1" showErrorMessage="1" error="リストから選択してください" sqref="K259:L259" xr:uid="{BF182E15-FA9B-49FE-AFA7-340C08A3E84B}">
      <formula1>"○,　"</formula1>
    </dataValidation>
    <dataValidation type="whole" imeMode="halfAlpha" allowBlank="1" showInputMessage="1" showErrorMessage="1" error="有効な数字を入力してください。10兆円以上になる場合は、9,999,999,999と入力してください" sqref="M259:O259" xr:uid="{7C69AD8E-6282-4536-8A31-599E862CE8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9" xr:uid="{E2CF1FBB-EF10-4073-8FF2-67218866C2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9" xr:uid="{B251DAB1-0D9C-4497-AD28-C56D9BCD90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84:O284" xr:uid="{3FB60357-C87E-4346-8BC4-304C762F41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84" xr:uid="{380D887F-AEA8-487D-A782-4847D4D09B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84" xr:uid="{DB716909-E8DD-4728-9B69-C177C1BF8AB0}">
      <formula1>-9999999999</formula1>
      <formula2>9999999999</formula2>
    </dataValidation>
    <dataValidation type="whole" imeMode="halfAlpha" allowBlank="1" showInputMessage="1" showErrorMessage="1" error="有効な数字を入力してください" sqref="R259" xr:uid="{0973D991-56CF-4C44-889E-3CEDF2AB0DC3}">
      <formula1>0</formula1>
      <formula2>9999999999</formula2>
    </dataValidation>
    <dataValidation type="whole" imeMode="halfAlpha" allowBlank="1" showInputMessage="1" showErrorMessage="1" error="有効な数字を入力してください" sqref="S259" xr:uid="{8C4D8567-A666-4784-B52E-16B8C6442CF4}">
      <formula1>0</formula1>
      <formula2>9999999999</formula2>
    </dataValidation>
    <dataValidation type="whole" imeMode="halfAlpha" allowBlank="1" showInputMessage="1" showErrorMessage="1" error="有効な数字を入力してください" sqref="T259" xr:uid="{A4B822A0-9479-4DD7-B4AE-0570540C59BC}">
      <formula1>0</formula1>
      <formula2>9999999999</formula2>
    </dataValidation>
    <dataValidation type="whole" imeMode="halfAlpha" allowBlank="1" showInputMessage="1" showErrorMessage="1" error="有効な数字を入力してください" sqref="U259" xr:uid="{968916B4-EA6F-4BBA-AFB4-CC502C401598}">
      <formula1>0</formula1>
      <formula2>9999999999</formula2>
    </dataValidation>
    <dataValidation type="whole" imeMode="halfAlpha" allowBlank="1" showInputMessage="1" showErrorMessage="1" error="有効な数字を入力してください" sqref="V259" xr:uid="{43D9E682-0BF3-4B22-AC3A-7BFC1606ED72}">
      <formula1>0</formula1>
      <formula2>9999999999</formula2>
    </dataValidation>
    <dataValidation type="whole" imeMode="halfAlpha" allowBlank="1" showInputMessage="1" showErrorMessage="1" error="有効な数字を入力してください" sqref="W259" xr:uid="{8073323F-7386-4E76-8C5A-9F7256F55A49}">
      <formula1>0</formula1>
      <formula2>9999999999</formula2>
    </dataValidation>
    <dataValidation type="list" imeMode="halfAlpha" allowBlank="1" showInputMessage="1" showErrorMessage="1" error="リストから選択してください" sqref="K260:L260" xr:uid="{9C3B298D-BA6A-40B7-999F-44FEE14AEB5F}">
      <formula1>"○,　"</formula1>
    </dataValidation>
    <dataValidation type="whole" imeMode="halfAlpha" allowBlank="1" showInputMessage="1" showErrorMessage="1" error="有効な数字を入力してください。10兆円以上になる場合は、9,999,999,999と入力してください" sqref="M260:O260" xr:uid="{5C7D0A5A-D5D5-4751-BB68-232371B105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0" xr:uid="{4AF461FC-7BDE-4B58-BA3A-A78343A08D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0" xr:uid="{FFA0C423-8F53-4ED8-9922-9A61977A76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85:O285" xr:uid="{FF3E0003-80D3-409A-97FF-B6AC79F1AF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85" xr:uid="{B705A670-4DD7-4CCF-A123-67D0B8BD85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85" xr:uid="{6642A8F7-5FAF-4CB8-9EF0-F5CD4E071C47}">
      <formula1>-9999999999</formula1>
      <formula2>9999999999</formula2>
    </dataValidation>
    <dataValidation type="whole" imeMode="halfAlpha" allowBlank="1" showInputMessage="1" showErrorMessage="1" error="有効な数字を入力してください" sqref="R260" xr:uid="{9C52E4DE-6031-4BCA-8704-8167E11E87EB}">
      <formula1>0</formula1>
      <formula2>9999999999</formula2>
    </dataValidation>
    <dataValidation type="whole" imeMode="halfAlpha" allowBlank="1" showInputMessage="1" showErrorMessage="1" error="有効な数字を入力してください" sqref="S260" xr:uid="{4B42A484-563A-4A1F-9F78-A0919D62D0F4}">
      <formula1>0</formula1>
      <formula2>9999999999</formula2>
    </dataValidation>
    <dataValidation type="whole" imeMode="halfAlpha" allowBlank="1" showInputMessage="1" showErrorMessage="1" error="有効な数字を入力してください" sqref="T260" xr:uid="{CBCE6988-1070-470B-B960-B1CD2092E261}">
      <formula1>0</formula1>
      <formula2>9999999999</formula2>
    </dataValidation>
    <dataValidation type="whole" imeMode="halfAlpha" allowBlank="1" showInputMessage="1" showErrorMessage="1" error="有効な数字を入力してください" sqref="U260" xr:uid="{4F550ECC-1A9E-40AE-806F-7A0921AC523A}">
      <formula1>0</formula1>
      <formula2>9999999999</formula2>
    </dataValidation>
    <dataValidation type="whole" imeMode="halfAlpha" allowBlank="1" showInputMessage="1" showErrorMessage="1" error="有効な数字を入力してください" sqref="V260" xr:uid="{2957FD77-EAD8-414C-855D-B153023EBF91}">
      <formula1>0</formula1>
      <formula2>9999999999</formula2>
    </dataValidation>
    <dataValidation type="whole" imeMode="halfAlpha" allowBlank="1" showInputMessage="1" showErrorMessage="1" error="有効な数字を入力してください" sqref="W260" xr:uid="{C90A0280-CFA0-4B01-AF9F-4C13AC31604A}">
      <formula1>0</formula1>
      <formula2>9999999999</formula2>
    </dataValidation>
    <dataValidation type="list" imeMode="halfAlpha" allowBlank="1" showInputMessage="1" showErrorMessage="1" error="リストから選択してください" sqref="K261:L261" xr:uid="{0B6981D3-A87E-4761-940D-15916B2C425B}">
      <formula1>"○,　"</formula1>
    </dataValidation>
    <dataValidation type="whole" imeMode="halfAlpha" allowBlank="1" showInputMessage="1" showErrorMessage="1" error="有効な数字を入力してください。10兆円以上になる場合は、9,999,999,999と入力してください" sqref="M261:O261" xr:uid="{1E7E15CD-8C49-4C9C-8108-FC6743C5430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1" xr:uid="{8D021FF5-88A1-4002-BD62-87B37E66CCF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1" xr:uid="{B536D947-85A6-423B-AA13-2D9F799AAE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86:O286" xr:uid="{96AE4A48-5F2E-4908-85BB-BFE7DE3730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86" xr:uid="{E711229C-015B-4B4C-AC90-1BA8D9460A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86" xr:uid="{49265379-D106-435D-BE4E-49DAFD88B754}">
      <formula1>-9999999999</formula1>
      <formula2>9999999999</formula2>
    </dataValidation>
    <dataValidation type="whole" imeMode="halfAlpha" allowBlank="1" showInputMessage="1" showErrorMessage="1" error="有効な数字を入力してください" sqref="R261" xr:uid="{F63EDF45-8ABE-4A2C-BA26-933E65936B40}">
      <formula1>0</formula1>
      <formula2>9999999999</formula2>
    </dataValidation>
    <dataValidation type="whole" imeMode="halfAlpha" allowBlank="1" showInputMessage="1" showErrorMessage="1" error="有効な数字を入力してください" sqref="S261" xr:uid="{09918F62-C25C-4590-A283-91C082AA882C}">
      <formula1>0</formula1>
      <formula2>9999999999</formula2>
    </dataValidation>
    <dataValidation type="whole" imeMode="halfAlpha" allowBlank="1" showInputMessage="1" showErrorMessage="1" error="有効な数字を入力してください" sqref="T261" xr:uid="{C8226C95-1316-4474-9A7A-C18E9BC9389E}">
      <formula1>0</formula1>
      <formula2>9999999999</formula2>
    </dataValidation>
    <dataValidation type="whole" imeMode="halfAlpha" allowBlank="1" showInputMessage="1" showErrorMessage="1" error="有効な数字を入力してください" sqref="U261" xr:uid="{0C7F0E86-278D-4714-97FF-F4C0C7944CF5}">
      <formula1>0</formula1>
      <formula2>9999999999</formula2>
    </dataValidation>
    <dataValidation type="whole" imeMode="halfAlpha" allowBlank="1" showInputMessage="1" showErrorMessage="1" error="有効な数字を入力してください" sqref="V261" xr:uid="{91651F61-E658-40CD-BA2D-C7B40DE7CA92}">
      <formula1>0</formula1>
      <formula2>9999999999</formula2>
    </dataValidation>
    <dataValidation type="whole" imeMode="halfAlpha" allowBlank="1" showInputMessage="1" showErrorMessage="1" error="有効な数字を入力してください" sqref="W261" xr:uid="{59447BCF-F55F-45F9-AD05-44939FD5E58E}">
      <formula1>0</formula1>
      <formula2>9999999999</formula2>
    </dataValidation>
    <dataValidation type="list" imeMode="halfAlpha" allowBlank="1" showInputMessage="1" showErrorMessage="1" error="リストから選択してください" sqref="K262:L262" xr:uid="{96B29AD6-87E5-4161-9F30-D19B8D0ED9AC}">
      <formula1>"○,　"</formula1>
    </dataValidation>
    <dataValidation type="whole" imeMode="halfAlpha" allowBlank="1" showInputMessage="1" showErrorMessage="1" error="有効な数字を入力してください。10兆円以上になる場合は、9,999,999,999と入力してください" sqref="M262:O262" xr:uid="{C8B9D44B-8AE6-477F-97CB-147978159D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2" xr:uid="{60F8A2B3-EFF2-4456-96DB-25096169C2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2" xr:uid="{19BA545E-F675-4BF0-A6D8-73F0843D23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87:O287" xr:uid="{F0645238-D84B-423C-A937-0F61A77F89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87" xr:uid="{71652559-C1A6-4E9B-90B9-A96DB7B7CD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87" xr:uid="{5EDA9414-DB89-4F4B-AEF8-864106014EA5}">
      <formula1>-9999999999</formula1>
      <formula2>9999999999</formula2>
    </dataValidation>
    <dataValidation type="whole" imeMode="halfAlpha" allowBlank="1" showInputMessage="1" showErrorMessage="1" error="有効な数字を入力してください" sqref="R262" xr:uid="{A3B8B4E2-DF36-48FF-B74D-F94622FE2A1D}">
      <formula1>0</formula1>
      <formula2>9999999999</formula2>
    </dataValidation>
    <dataValidation type="whole" imeMode="halfAlpha" allowBlank="1" showInputMessage="1" showErrorMessage="1" error="有効な数字を入力してください" sqref="S262" xr:uid="{B810B9E2-AAF0-4BB0-957B-E813A0B5DC0A}">
      <formula1>0</formula1>
      <formula2>9999999999</formula2>
    </dataValidation>
    <dataValidation type="whole" imeMode="halfAlpha" allowBlank="1" showInputMessage="1" showErrorMessage="1" error="有効な数字を入力してください" sqref="T262" xr:uid="{BAC20B59-B774-462E-8890-F5260899C63B}">
      <formula1>0</formula1>
      <formula2>9999999999</formula2>
    </dataValidation>
    <dataValidation type="whole" imeMode="halfAlpha" allowBlank="1" showInputMessage="1" showErrorMessage="1" error="有効な数字を入力してください" sqref="U262" xr:uid="{A4C85437-926E-4BA3-A514-0757463B72FC}">
      <formula1>0</formula1>
      <formula2>9999999999</formula2>
    </dataValidation>
    <dataValidation type="whole" imeMode="halfAlpha" allowBlank="1" showInputMessage="1" showErrorMessage="1" error="有効な数字を入力してください" sqref="V262" xr:uid="{201F7972-D544-4494-A2FC-4A2DF8B8F601}">
      <formula1>0</formula1>
      <formula2>9999999999</formula2>
    </dataValidation>
    <dataValidation type="whole" imeMode="halfAlpha" allowBlank="1" showInputMessage="1" showErrorMessage="1" error="有効な数字を入力してください" sqref="W262" xr:uid="{0AA5E872-3D91-47C3-A969-0B0DB61C3AFF}">
      <formula1>0</formula1>
      <formula2>9999999999</formula2>
    </dataValidation>
    <dataValidation type="list" imeMode="halfAlpha" allowBlank="1" showInputMessage="1" showErrorMessage="1" error="リストから選択してください" sqref="K263:L263" xr:uid="{FF08F628-A937-451F-B456-0367F5A6392A}">
      <formula1>"○,　"</formula1>
    </dataValidation>
    <dataValidation type="whole" imeMode="halfAlpha" allowBlank="1" showInputMessage="1" showErrorMessage="1" error="有効な数字を入力してください。10兆円以上になる場合は、9,999,999,999と入力してください" sqref="M263:O263" xr:uid="{2D65C0ED-56E4-44EC-81BB-1011FE7A3E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3" xr:uid="{AC76D929-E6A8-4D0D-9F77-DC519D900F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3" xr:uid="{8040494B-292D-4749-A822-778DEC494577}">
      <formula1>-9999999999</formula1>
      <formula2>9999999999</formula2>
    </dataValidation>
    <dataValidation type="whole" imeMode="halfAlpha" allowBlank="1" showInputMessage="1" showErrorMessage="1" error="有効な数字を入力してください" sqref="R263" xr:uid="{C5865C77-6306-4686-B4CE-0B39A37CFE02}">
      <formula1>0</formula1>
      <formula2>9999999999</formula2>
    </dataValidation>
    <dataValidation type="whole" imeMode="halfAlpha" allowBlank="1" showInputMessage="1" showErrorMessage="1" error="有効な数字を入力してください" sqref="S263" xr:uid="{B3448DAE-E56F-4219-BF60-249ABB8B4D36}">
      <formula1>0</formula1>
      <formula2>9999999999</formula2>
    </dataValidation>
    <dataValidation type="whole" imeMode="halfAlpha" allowBlank="1" showInputMessage="1" showErrorMessage="1" error="有効な数字を入力してください" sqref="T263" xr:uid="{50AD6759-F690-4999-B75F-9C19CDFEE52B}">
      <formula1>0</formula1>
      <formula2>9999999999</formula2>
    </dataValidation>
    <dataValidation type="whole" imeMode="halfAlpha" allowBlank="1" showInputMessage="1" showErrorMessage="1" error="有効な数字を入力してください" sqref="U263" xr:uid="{65A2971D-869A-449F-8FE7-B748FFEF62E2}">
      <formula1>0</formula1>
      <formula2>9999999999</formula2>
    </dataValidation>
    <dataValidation type="whole" imeMode="halfAlpha" allowBlank="1" showInputMessage="1" showErrorMessage="1" error="有効な数字を入力してください" sqref="V263" xr:uid="{7DCC3FE5-5384-469B-83C9-55BDCAA1BFCF}">
      <formula1>0</formula1>
      <formula2>9999999999</formula2>
    </dataValidation>
    <dataValidation type="whole" imeMode="halfAlpha" allowBlank="1" showInputMessage="1" showErrorMessage="1" error="有効な数字を入力してください" sqref="W263" xr:uid="{40C2ED53-6F04-42B3-9EF7-B35B4038A086}">
      <formula1>0</formula1>
      <formula2>9999999999</formula2>
    </dataValidation>
    <dataValidation type="list" imeMode="halfAlpha" allowBlank="1" showInputMessage="1" showErrorMessage="1" error="リストから選択してください" sqref="K264:L264" xr:uid="{1020D378-08B9-4F97-B813-D32C73D4FC80}">
      <formula1>"○,　"</formula1>
    </dataValidation>
    <dataValidation type="whole" imeMode="halfAlpha" allowBlank="1" showInputMessage="1" showErrorMessage="1" error="有効な数字を入力してください。10兆円以上になる場合は、9,999,999,999と入力してください" sqref="M264:O264" xr:uid="{5080E6FD-A670-42C4-BFE8-314E7EC88D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4" xr:uid="{7E4A1B84-3950-41A7-9684-166ED1CAEB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4" xr:uid="{BB8547D5-04FF-4A6F-99BE-CA061921ACAD}">
      <formula1>-9999999999</formula1>
      <formula2>9999999999</formula2>
    </dataValidation>
    <dataValidation type="whole" imeMode="halfAlpha" allowBlank="1" showInputMessage="1" showErrorMessage="1" error="有効な数字を入力してください" sqref="R264" xr:uid="{90874831-0FB8-4B33-BAAC-8CD7EC9E0132}">
      <formula1>0</formula1>
      <formula2>9999999999</formula2>
    </dataValidation>
    <dataValidation type="whole" imeMode="halfAlpha" allowBlank="1" showInputMessage="1" showErrorMessage="1" error="有効な数字を入力してください" sqref="S264" xr:uid="{C1493138-CD9E-4209-9CF6-0D0550B3C808}">
      <formula1>0</formula1>
      <formula2>9999999999</formula2>
    </dataValidation>
    <dataValidation type="whole" imeMode="halfAlpha" allowBlank="1" showInputMessage="1" showErrorMessage="1" error="有効な数字を入力してください" sqref="T264" xr:uid="{08388E21-479E-482F-AF7D-25E1A7A729E6}">
      <formula1>0</formula1>
      <formula2>9999999999</formula2>
    </dataValidation>
    <dataValidation type="whole" imeMode="halfAlpha" allowBlank="1" showInputMessage="1" showErrorMessage="1" error="有効な数字を入力してください" sqref="U264" xr:uid="{C8AEBB14-227C-48AB-BCE5-AB2F42439DD2}">
      <formula1>0</formula1>
      <formula2>9999999999</formula2>
    </dataValidation>
    <dataValidation type="whole" imeMode="halfAlpha" allowBlank="1" showInputMessage="1" showErrorMessage="1" error="有効な数字を入力してください" sqref="V264" xr:uid="{7B418A32-27EE-4108-A858-1E546A542A9A}">
      <formula1>0</formula1>
      <formula2>9999999999</formula2>
    </dataValidation>
    <dataValidation type="whole" imeMode="halfAlpha" allowBlank="1" showInputMessage="1" showErrorMessage="1" error="有効な数字を入力してください" sqref="W264" xr:uid="{2F085B8B-D44F-4691-A311-885574A85482}">
      <formula1>0</formula1>
      <formula2>9999999999</formula2>
    </dataValidation>
    <dataValidation type="list" imeMode="halfAlpha" allowBlank="1" showInputMessage="1" showErrorMessage="1" error="リストから選択してください" sqref="K265:L265" xr:uid="{78633A67-8712-492A-89E1-3E356728783F}">
      <formula1>"○,　"</formula1>
    </dataValidation>
    <dataValidation type="whole" imeMode="halfAlpha" allowBlank="1" showInputMessage="1" showErrorMessage="1" error="有効な数字を入力してください。10兆円以上になる場合は、9,999,999,999と入力してください" sqref="M265:O265" xr:uid="{656548BD-4369-4434-B1E8-82EF32AD222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5" xr:uid="{FF189623-15E2-4FA4-A251-AD819DB00E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5" xr:uid="{3BC476B6-244E-4159-8D61-7FC74733FDDA}">
      <formula1>-9999999999</formula1>
      <formula2>9999999999</formula2>
    </dataValidation>
    <dataValidation type="whole" imeMode="halfAlpha" allowBlank="1" showInputMessage="1" showErrorMessage="1" error="有効な数字を入力してください" sqref="R265" xr:uid="{CDA2E6A2-3056-4113-BA2D-F83C9CED7ED3}">
      <formula1>0</formula1>
      <formula2>9999999999</formula2>
    </dataValidation>
    <dataValidation type="whole" imeMode="halfAlpha" allowBlank="1" showInputMessage="1" showErrorMessage="1" error="有効な数字を入力してください" sqref="S265" xr:uid="{801E471B-209B-4C46-82BA-60F137A1B3FB}">
      <formula1>0</formula1>
      <formula2>9999999999</formula2>
    </dataValidation>
    <dataValidation type="whole" imeMode="halfAlpha" allowBlank="1" showInputMessage="1" showErrorMessage="1" error="有効な数字を入力してください" sqref="T265" xr:uid="{7F29745B-8B1D-47EE-B673-812B67079203}">
      <formula1>0</formula1>
      <formula2>9999999999</formula2>
    </dataValidation>
    <dataValidation type="whole" imeMode="halfAlpha" allowBlank="1" showInputMessage="1" showErrorMessage="1" error="有効な数字を入力してください" sqref="U265" xr:uid="{81B3F5AA-C9CC-4F5C-A460-D5E5F4EAC4E5}">
      <formula1>0</formula1>
      <formula2>9999999999</formula2>
    </dataValidation>
    <dataValidation type="whole" imeMode="halfAlpha" allowBlank="1" showInputMessage="1" showErrorMessage="1" error="有効な数字を入力してください" sqref="V265" xr:uid="{80ACAD1C-8B5D-49D8-BD67-7D22369EC615}">
      <formula1>0</formula1>
      <formula2>9999999999</formula2>
    </dataValidation>
    <dataValidation type="whole" imeMode="halfAlpha" allowBlank="1" showInputMessage="1" showErrorMessage="1" error="有効な数字を入力してください" sqref="W265" xr:uid="{A2D87899-5EBE-4507-98C3-B7476B85DA73}">
      <formula1>0</formula1>
      <formula2>9999999999</formula2>
    </dataValidation>
    <dataValidation type="list" imeMode="halfAlpha" allowBlank="1" showInputMessage="1" showErrorMessage="1" error="リストから選択してください" sqref="K266:L266" xr:uid="{93026860-281A-4D0B-B24F-23E783B5EA8E}">
      <formula1>"○,　"</formula1>
    </dataValidation>
    <dataValidation type="whole" imeMode="halfAlpha" allowBlank="1" showInputMessage="1" showErrorMessage="1" error="有効な数字を入力してください。10兆円以上になる場合は、9,999,999,999と入力してください" sqref="M266:O266" xr:uid="{1BD44DC6-A8C7-49BB-9E6D-57D4919085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6" xr:uid="{99571305-5981-4E51-A8E5-E092642F0D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6" xr:uid="{23460966-EA86-4742-A90E-93AEE825A243}">
      <formula1>-9999999999</formula1>
      <formula2>9999999999</formula2>
    </dataValidation>
    <dataValidation type="whole" imeMode="halfAlpha" allowBlank="1" showInputMessage="1" showErrorMessage="1" error="有効な数字を入力してください" sqref="R266" xr:uid="{C1D3E1F6-0C89-4804-933D-ED7EBC90D2AA}">
      <formula1>0</formula1>
      <formula2>9999999999</formula2>
    </dataValidation>
    <dataValidation type="whole" imeMode="halfAlpha" allowBlank="1" showInputMessage="1" showErrorMessage="1" error="有効な数字を入力してください" sqref="S266" xr:uid="{DC3B9A24-D529-458C-8CF4-F3EC39D949A2}">
      <formula1>0</formula1>
      <formula2>9999999999</formula2>
    </dataValidation>
    <dataValidation type="whole" imeMode="halfAlpha" allowBlank="1" showInputMessage="1" showErrorMessage="1" error="有効な数字を入力してください" sqref="T266" xr:uid="{B55A8355-AB3E-43CB-BBAA-3200CFB3D866}">
      <formula1>0</formula1>
      <formula2>9999999999</formula2>
    </dataValidation>
    <dataValidation type="whole" imeMode="halfAlpha" allowBlank="1" showInputMessage="1" showErrorMessage="1" error="有効な数字を入力してください" sqref="U266" xr:uid="{B34A50D9-899A-4530-8D4A-CD2B0463DC7A}">
      <formula1>0</formula1>
      <formula2>9999999999</formula2>
    </dataValidation>
    <dataValidation type="whole" imeMode="halfAlpha" allowBlank="1" showInputMessage="1" showErrorMessage="1" error="有効な数字を入力してください" sqref="V266" xr:uid="{42547EED-BD50-43C0-B469-D5A17E36BD10}">
      <formula1>0</formula1>
      <formula2>9999999999</formula2>
    </dataValidation>
    <dataValidation type="whole" imeMode="halfAlpha" allowBlank="1" showInputMessage="1" showErrorMessage="1" error="有効な数字を入力してください" sqref="W266" xr:uid="{685BC530-6FCD-469C-BFE7-114B623AD15A}">
      <formula1>0</formula1>
      <formula2>9999999999</formula2>
    </dataValidation>
    <dataValidation type="list" imeMode="halfAlpha" allowBlank="1" showInputMessage="1" showErrorMessage="1" error="リストから選択してください" sqref="K267:L267" xr:uid="{18F17D6F-A4C5-462A-9189-D7B25179DAAB}">
      <formula1>"○,　"</formula1>
    </dataValidation>
    <dataValidation type="whole" imeMode="halfAlpha" allowBlank="1" showInputMessage="1" showErrorMessage="1" error="有効な数字を入力してください。10兆円以上になる場合は、9,999,999,999と入力してください" sqref="M267:O267" xr:uid="{B6631557-556A-4C57-8676-D83062293B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7" xr:uid="{91482414-5241-4440-B6C0-D890915BBC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7" xr:uid="{DB88458F-949F-4598-8AD2-DC6540CF3A70}">
      <formula1>-9999999999</formula1>
      <formula2>9999999999</formula2>
    </dataValidation>
    <dataValidation type="whole" imeMode="halfAlpha" allowBlank="1" showInputMessage="1" showErrorMessage="1" error="有効な数字を入力してください" sqref="R267" xr:uid="{84606FA6-96C2-4EF9-AD6D-3850EFE44969}">
      <formula1>0</formula1>
      <formula2>9999999999</formula2>
    </dataValidation>
    <dataValidation type="whole" imeMode="halfAlpha" allowBlank="1" showInputMessage="1" showErrorMessage="1" error="有効な数字を入力してください" sqref="S267" xr:uid="{9B560D7E-7CAC-476D-B748-63E191997D93}">
      <formula1>0</formula1>
      <formula2>9999999999</formula2>
    </dataValidation>
    <dataValidation type="whole" imeMode="halfAlpha" allowBlank="1" showInputMessage="1" showErrorMessage="1" error="有効な数字を入力してください" sqref="T267" xr:uid="{218449ED-E44B-4027-8B90-474FE33590A9}">
      <formula1>0</formula1>
      <formula2>9999999999</formula2>
    </dataValidation>
    <dataValidation type="whole" imeMode="halfAlpha" allowBlank="1" showInputMessage="1" showErrorMessage="1" error="有効な数字を入力してください" sqref="U267" xr:uid="{2F4E8F3F-2138-4ECE-9C4E-FADAD44E50CB}">
      <formula1>0</formula1>
      <formula2>9999999999</formula2>
    </dataValidation>
    <dataValidation type="whole" imeMode="halfAlpha" allowBlank="1" showInputMessage="1" showErrorMessage="1" error="有効な数字を入力してください" sqref="V267" xr:uid="{176FBC13-BF16-4572-B4DA-F120DDA9F19C}">
      <formula1>0</formula1>
      <formula2>9999999999</formula2>
    </dataValidation>
    <dataValidation type="whole" imeMode="halfAlpha" allowBlank="1" showInputMessage="1" showErrorMessage="1" error="有効な数字を入力してください" sqref="W267" xr:uid="{61278398-A728-44F3-A00A-4B895890EDF8}">
      <formula1>0</formula1>
      <formula2>9999999999</formula2>
    </dataValidation>
    <dataValidation type="list" imeMode="halfAlpha" allowBlank="1" showInputMessage="1" showErrorMessage="1" error="リストから選択してください" sqref="K268:L268" xr:uid="{524834F4-94B8-43C0-A90E-2A6FB5E8F1FF}">
      <formula1>"○,　"</formula1>
    </dataValidation>
    <dataValidation type="whole" imeMode="halfAlpha" allowBlank="1" showInputMessage="1" showErrorMessage="1" error="有効な数字を入力してください。10兆円以上になる場合は、9,999,999,999と入力してください" sqref="M268:O268" xr:uid="{4C1379C8-634A-4F64-8374-89CEA32742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8" xr:uid="{F0BF1905-FDBE-4912-8371-E9BDEE3DDA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8" xr:uid="{41CDC15D-CF80-4B7D-B5EA-BF2EE8C7EB4B}">
      <formula1>-9999999999</formula1>
      <formula2>9999999999</formula2>
    </dataValidation>
    <dataValidation type="whole" imeMode="halfAlpha" allowBlank="1" showInputMessage="1" showErrorMessage="1" error="有効な数字を入力してください" sqref="R268" xr:uid="{7871F2B4-6D08-4C0A-8429-2673614FF005}">
      <formula1>0</formula1>
      <formula2>9999999999</formula2>
    </dataValidation>
    <dataValidation type="whole" imeMode="halfAlpha" allowBlank="1" showInputMessage="1" showErrorMessage="1" error="有効な数字を入力してください" sqref="S268" xr:uid="{CB2D9CA8-EB6D-4D04-9A2B-A15831C970A8}">
      <formula1>0</formula1>
      <formula2>9999999999</formula2>
    </dataValidation>
    <dataValidation type="whole" imeMode="halfAlpha" allowBlank="1" showInputMessage="1" showErrorMessage="1" error="有効な数字を入力してください" sqref="T268" xr:uid="{D004DA65-EF16-4025-8E41-1C47863C0E66}">
      <formula1>0</formula1>
      <formula2>9999999999</formula2>
    </dataValidation>
    <dataValidation type="whole" imeMode="halfAlpha" allowBlank="1" showInputMessage="1" showErrorMessage="1" error="有効な数字を入力してください" sqref="U268" xr:uid="{77B59B09-1EE0-40B8-B161-924969B170CA}">
      <formula1>0</formula1>
      <formula2>9999999999</formula2>
    </dataValidation>
    <dataValidation type="whole" imeMode="halfAlpha" allowBlank="1" showInputMessage="1" showErrorMessage="1" error="有効な数字を入力してください" sqref="V268" xr:uid="{F0F2B80F-0A50-48D7-9135-452FA8EB72D5}">
      <formula1>0</formula1>
      <formula2>9999999999</formula2>
    </dataValidation>
    <dataValidation type="whole" imeMode="halfAlpha" allowBlank="1" showInputMessage="1" showErrorMessage="1" error="有効な数字を入力してください" sqref="W268" xr:uid="{6ABD1278-CC7E-47DF-A5B9-153EF924011D}">
      <formula1>0</formula1>
      <formula2>9999999999</formula2>
    </dataValidation>
    <dataValidation type="list" imeMode="halfAlpha" allowBlank="1" showInputMessage="1" showErrorMessage="1" error="リストから選択してください" sqref="K269:L269" xr:uid="{352EA6C8-B79F-4039-A928-8BC2A098C929}">
      <formula1>"○,　"</formula1>
    </dataValidation>
    <dataValidation type="whole" imeMode="halfAlpha" allowBlank="1" showInputMessage="1" showErrorMessage="1" error="有効な数字を入力してください。10兆円以上になる場合は、9,999,999,999と入力してください" sqref="M269:O269" xr:uid="{191B3160-4A0E-476C-87DF-15C71356F0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9" xr:uid="{1B234049-B755-4DBF-93E4-F28ECCFF35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9" xr:uid="{CAF6842F-B05A-4A52-B1E7-926021DD10EB}">
      <formula1>-9999999999</formula1>
      <formula2>9999999999</formula2>
    </dataValidation>
    <dataValidation type="whole" imeMode="halfAlpha" allowBlank="1" showInputMessage="1" showErrorMessage="1" error="有効な数字を入力してください" sqref="R269" xr:uid="{BFA11518-DB31-4893-97B3-B622DFC7931B}">
      <formula1>0</formula1>
      <formula2>9999999999</formula2>
    </dataValidation>
    <dataValidation type="whole" imeMode="halfAlpha" allowBlank="1" showInputMessage="1" showErrorMessage="1" error="有効な数字を入力してください" sqref="S269" xr:uid="{A125FEDC-9FF6-4A5E-85C2-BFB448F6AECC}">
      <formula1>0</formula1>
      <formula2>9999999999</formula2>
    </dataValidation>
    <dataValidation type="whole" imeMode="halfAlpha" allowBlank="1" showInputMessage="1" showErrorMessage="1" error="有効な数字を入力してください" sqref="T269" xr:uid="{48385AC4-C72B-455C-9729-99A7D240EB57}">
      <formula1>0</formula1>
      <formula2>9999999999</formula2>
    </dataValidation>
    <dataValidation type="whole" imeMode="halfAlpha" allowBlank="1" showInputMessage="1" showErrorMessage="1" error="有効な数字を入力してください" sqref="U269" xr:uid="{D0F7E998-7E29-412A-A6B4-C243E7A2580D}">
      <formula1>0</formula1>
      <formula2>9999999999</formula2>
    </dataValidation>
    <dataValidation type="whole" imeMode="halfAlpha" allowBlank="1" showInputMessage="1" showErrorMessage="1" error="有効な数字を入力してください" sqref="V269" xr:uid="{5E8BC1E5-70E2-4E3F-997F-BA23565C0982}">
      <formula1>0</formula1>
      <formula2>9999999999</formula2>
    </dataValidation>
    <dataValidation type="whole" imeMode="halfAlpha" allowBlank="1" showInputMessage="1" showErrorMessage="1" error="有効な数字を入力してください" sqref="W269" xr:uid="{C6652604-EA21-4049-AD32-2CCC10CDEE88}">
      <formula1>0</formula1>
      <formula2>9999999999</formula2>
    </dataValidation>
    <dataValidation type="list" imeMode="halfAlpha" allowBlank="1" showInputMessage="1" showErrorMessage="1" error="リストから選択してください" sqref="K270:L270" xr:uid="{B93ACA59-A779-4198-A376-550A24EC559A}">
      <formula1>"○,　"</formula1>
    </dataValidation>
    <dataValidation type="whole" imeMode="halfAlpha" allowBlank="1" showInputMessage="1" showErrorMessage="1" error="有効な数字を入力してください。10兆円以上になる場合は、9,999,999,999と入力してください" sqref="M270:O270" xr:uid="{24ED69D4-E5FB-4FA2-B774-B0CAE38CC5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0" xr:uid="{21089629-FABD-46E7-9357-88B0757AE2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0" xr:uid="{CB3AAC74-7C26-46A8-816C-FA02FA8A5FA8}">
      <formula1>-9999999999</formula1>
      <formula2>9999999999</formula2>
    </dataValidation>
    <dataValidation type="whole" imeMode="halfAlpha" allowBlank="1" showInputMessage="1" showErrorMessage="1" error="有効な数字を入力してください" sqref="R270" xr:uid="{E3B6AEDA-0840-4A12-8427-DBB1C3EB2AD9}">
      <formula1>0</formula1>
      <formula2>9999999999</formula2>
    </dataValidation>
    <dataValidation type="whole" imeMode="halfAlpha" allowBlank="1" showInputMessage="1" showErrorMessage="1" error="有効な数字を入力してください" sqref="S270" xr:uid="{2F24DDC6-D1D6-4FC6-A885-EBBD5205E347}">
      <formula1>0</formula1>
      <formula2>9999999999</formula2>
    </dataValidation>
    <dataValidation type="whole" imeMode="halfAlpha" allowBlank="1" showInputMessage="1" showErrorMessage="1" error="有効な数字を入力してください" sqref="T270" xr:uid="{2369E4B2-B0E5-48B0-B2D1-D2FACAA18EF3}">
      <formula1>0</formula1>
      <formula2>9999999999</formula2>
    </dataValidation>
    <dataValidation type="whole" imeMode="halfAlpha" allowBlank="1" showInputMessage="1" showErrorMessage="1" error="有効な数字を入力してください" sqref="U270" xr:uid="{77975172-8CA0-4969-946A-D7AE7C4F33AF}">
      <formula1>0</formula1>
      <formula2>9999999999</formula2>
    </dataValidation>
    <dataValidation type="whole" imeMode="halfAlpha" allowBlank="1" showInputMessage="1" showErrorMessage="1" error="有効な数字を入力してください" sqref="V270" xr:uid="{8CC7103C-332C-4CD6-BFC4-0654B74D27C9}">
      <formula1>0</formula1>
      <formula2>9999999999</formula2>
    </dataValidation>
    <dataValidation type="whole" imeMode="halfAlpha" allowBlank="1" showInputMessage="1" showErrorMessage="1" error="有効な数字を入力してください" sqref="W270" xr:uid="{B7790AEE-CA22-4E3C-BD05-976870561F91}">
      <formula1>0</formula1>
      <formula2>9999999999</formula2>
    </dataValidation>
    <dataValidation type="list" imeMode="halfAlpha" allowBlank="1" showInputMessage="1" showErrorMessage="1" error="リストから選択してください" sqref="K271:L271" xr:uid="{8DAF56BC-2500-42A5-8B17-7F5CD6358067}">
      <formula1>"○,　"</formula1>
    </dataValidation>
    <dataValidation type="whole" imeMode="halfAlpha" allowBlank="1" showInputMessage="1" showErrorMessage="1" error="有効な数字を入力してください。10兆円以上になる場合は、9,999,999,999と入力してください" sqref="M271:O271" xr:uid="{44DE37DB-8DA2-4C3E-92AE-C5E8690E6A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1" xr:uid="{A567F3CB-DCEA-489F-BC5E-5A21901950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1" xr:uid="{DBF5ED0C-E4EC-4B5C-B3C5-10C31433DB87}">
      <formula1>-9999999999</formula1>
      <formula2>9999999999</formula2>
    </dataValidation>
    <dataValidation type="whole" imeMode="halfAlpha" allowBlank="1" showInputMessage="1" showErrorMessage="1" error="有効な数字を入力してください" sqref="R271" xr:uid="{F6149D0C-217C-4788-8542-ACA2DE4FD5CE}">
      <formula1>0</formula1>
      <formula2>9999999999</formula2>
    </dataValidation>
    <dataValidation type="whole" imeMode="halfAlpha" allowBlank="1" showInputMessage="1" showErrorMessage="1" error="有効な数字を入力してください" sqref="S271" xr:uid="{689EB4CC-8739-40FC-B772-3E385A5B8308}">
      <formula1>0</formula1>
      <formula2>9999999999</formula2>
    </dataValidation>
    <dataValidation type="whole" imeMode="halfAlpha" allowBlank="1" showInputMessage="1" showErrorMessage="1" error="有効な数字を入力してください" sqref="T271" xr:uid="{C83BB907-DCAE-4806-B1BB-21E75551D47A}">
      <formula1>0</formula1>
      <formula2>9999999999</formula2>
    </dataValidation>
    <dataValidation type="whole" imeMode="halfAlpha" allowBlank="1" showInputMessage="1" showErrorMessage="1" error="有効な数字を入力してください" sqref="U271" xr:uid="{1E3EC920-A930-4FBE-912C-64BDC7BDB0AE}">
      <formula1>0</formula1>
      <formula2>9999999999</formula2>
    </dataValidation>
    <dataValidation type="whole" imeMode="halfAlpha" allowBlank="1" showInputMessage="1" showErrorMessage="1" error="有効な数字を入力してください" sqref="V271" xr:uid="{3A689612-CE42-49D1-80B0-3DC1AB48FDF7}">
      <formula1>0</formula1>
      <formula2>9999999999</formula2>
    </dataValidation>
    <dataValidation type="whole" imeMode="halfAlpha" allowBlank="1" showInputMessage="1" showErrorMessage="1" error="有効な数字を入力してください" sqref="W271" xr:uid="{D823AD10-8A7B-498F-9BAA-184959F435A7}">
      <formula1>0</formula1>
      <formula2>9999999999</formula2>
    </dataValidation>
    <dataValidation type="list" imeMode="halfAlpha" allowBlank="1" showInputMessage="1" showErrorMessage="1" error="リストから選択してください" sqref="K272:L272" xr:uid="{AB409A84-7F7B-40FF-A8EF-82E8C99AA20D}">
      <formula1>"○,　"</formula1>
    </dataValidation>
    <dataValidation type="whole" imeMode="halfAlpha" allowBlank="1" showInputMessage="1" showErrorMessage="1" error="有効な数字を入力してください。10兆円以上になる場合は、9,999,999,999と入力してください" sqref="M272:O272" xr:uid="{1483651C-80C2-4032-BB3E-6BF87FBDB8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2" xr:uid="{074C81A1-76D3-4C90-B52C-3D0365E8EA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2" xr:uid="{0877942E-7078-4087-8A92-E3A9E6A0317A}">
      <formula1>-9999999999</formula1>
      <formula2>9999999999</formula2>
    </dataValidation>
    <dataValidation type="whole" imeMode="halfAlpha" allowBlank="1" showInputMessage="1" showErrorMessage="1" error="有効な数字を入力してください" sqref="R272" xr:uid="{068F89CE-184A-4FCA-8824-0EBCE8623E31}">
      <formula1>0</formula1>
      <formula2>9999999999</formula2>
    </dataValidation>
    <dataValidation type="whole" imeMode="halfAlpha" allowBlank="1" showInputMessage="1" showErrorMessage="1" error="有効な数字を入力してください" sqref="S272" xr:uid="{DE3B2E83-4373-4A3F-ACF9-F86B652AFE6A}">
      <formula1>0</formula1>
      <formula2>9999999999</formula2>
    </dataValidation>
    <dataValidation type="whole" imeMode="halfAlpha" allowBlank="1" showInputMessage="1" showErrorMessage="1" error="有効な数字を入力してください" sqref="T272" xr:uid="{3FBDAF8E-D896-4A39-8C75-D628EA3D6DE8}">
      <formula1>0</formula1>
      <formula2>9999999999</formula2>
    </dataValidation>
    <dataValidation type="whole" imeMode="halfAlpha" allowBlank="1" showInputMessage="1" showErrorMessage="1" error="有効な数字を入力してください" sqref="U272" xr:uid="{F600AE42-4015-4BE7-9701-7948F1B88627}">
      <formula1>0</formula1>
      <formula2>9999999999</formula2>
    </dataValidation>
    <dataValidation type="whole" imeMode="halfAlpha" allowBlank="1" showInputMessage="1" showErrorMessage="1" error="有効な数字を入力してください" sqref="V272" xr:uid="{DC3C4317-CD45-4D18-968D-9106BDF69DDB}">
      <formula1>0</formula1>
      <formula2>9999999999</formula2>
    </dataValidation>
    <dataValidation type="whole" imeMode="halfAlpha" allowBlank="1" showInputMessage="1" showErrorMessage="1" error="有効な数字を入力してください" sqref="W272" xr:uid="{C989F793-99FB-40AD-B471-DA6C0BBDC401}">
      <formula1>0</formula1>
      <formula2>9999999999</formula2>
    </dataValidation>
    <dataValidation type="list" imeMode="halfAlpha" allowBlank="1" showInputMessage="1" showErrorMessage="1" error="リストから選択してください" sqref="K273:L273" xr:uid="{FBFA3C2B-97DD-43CB-8DCA-4F0B73997F48}">
      <formula1>"○,　"</formula1>
    </dataValidation>
    <dataValidation type="whole" imeMode="halfAlpha" allowBlank="1" showInputMessage="1" showErrorMessage="1" error="有効な数字を入力してください。10兆円以上になる場合は、9,999,999,999と入力してください" sqref="M273:O273" xr:uid="{825E9286-1D2E-4284-9725-CCFC56A692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3" xr:uid="{4E472BA9-C075-4EF1-BE46-13CF1613F0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3" xr:uid="{54F721CB-2ED7-40B7-A4C9-E218739EA60E}">
      <formula1>-9999999999</formula1>
      <formula2>9999999999</formula2>
    </dataValidation>
    <dataValidation type="whole" imeMode="halfAlpha" allowBlank="1" showInputMessage="1" showErrorMessage="1" error="有効な数字を入力してください" sqref="R273" xr:uid="{DB26CFF8-0D8D-48CE-A465-098A8C50CB20}">
      <formula1>0</formula1>
      <formula2>9999999999</formula2>
    </dataValidation>
    <dataValidation type="whole" imeMode="halfAlpha" allowBlank="1" showInputMessage="1" showErrorMessage="1" error="有効な数字を入力してください" sqref="S273" xr:uid="{11B5B2DE-3B3E-460E-845A-EFEF2E3E93ED}">
      <formula1>0</formula1>
      <formula2>9999999999</formula2>
    </dataValidation>
    <dataValidation type="whole" imeMode="halfAlpha" allowBlank="1" showInputMessage="1" showErrorMessage="1" error="有効な数字を入力してください" sqref="T273" xr:uid="{116326F2-C139-474F-9167-FE9BE2360E55}">
      <formula1>0</formula1>
      <formula2>9999999999</formula2>
    </dataValidation>
    <dataValidation type="whole" imeMode="halfAlpha" allowBlank="1" showInputMessage="1" showErrorMessage="1" error="有効な数字を入力してください" sqref="U273" xr:uid="{8DA234CE-BFEA-49A2-B045-BCA3780E9398}">
      <formula1>0</formula1>
      <formula2>9999999999</formula2>
    </dataValidation>
    <dataValidation type="whole" imeMode="halfAlpha" allowBlank="1" showInputMessage="1" showErrorMessage="1" error="有効な数字を入力してください" sqref="V273" xr:uid="{7BCC8813-D5D9-45CD-B480-BEFCC52A90D8}">
      <formula1>0</formula1>
      <formula2>9999999999</formula2>
    </dataValidation>
    <dataValidation type="whole" imeMode="halfAlpha" allowBlank="1" showInputMessage="1" showErrorMessage="1" error="有効な数字を入力してください" sqref="W273" xr:uid="{4F11B91B-8E49-4CC4-B6E2-3185C8DA9CBF}">
      <formula1>0</formula1>
      <formula2>9999999999</formula2>
    </dataValidation>
    <dataValidation type="list" imeMode="halfAlpha" allowBlank="1" showInputMessage="1" showErrorMessage="1" error="リストから選択してください" sqref="K274:L274" xr:uid="{ACC3242B-8D3F-4D4B-85CB-9503A2FE9721}">
      <formula1>"○,　"</formula1>
    </dataValidation>
    <dataValidation type="whole" imeMode="halfAlpha" allowBlank="1" showInputMessage="1" showErrorMessage="1" error="有効な数字を入力してください。10兆円以上になる場合は、9,999,999,999と入力してください" sqref="M274:O274" xr:uid="{A7DFF355-B4DA-45CC-A87B-83A1E00934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4" xr:uid="{459815A8-555B-4B6B-AE29-7DB39DC898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4" xr:uid="{6C03834C-D62C-47AD-B379-432BA7585752}">
      <formula1>-9999999999</formula1>
      <formula2>9999999999</formula2>
    </dataValidation>
    <dataValidation type="whole" imeMode="halfAlpha" allowBlank="1" showInputMessage="1" showErrorMessage="1" error="有効な数字を入力してください" sqref="R274" xr:uid="{260A9C4E-4E36-4684-BEF4-30DF81AC571B}">
      <formula1>0</formula1>
      <formula2>9999999999</formula2>
    </dataValidation>
    <dataValidation type="whole" imeMode="halfAlpha" allowBlank="1" showInputMessage="1" showErrorMessage="1" error="有効な数字を入力してください" sqref="S274" xr:uid="{48E12811-BFD5-4769-9634-CB91ACF5F3BA}">
      <formula1>0</formula1>
      <formula2>9999999999</formula2>
    </dataValidation>
    <dataValidation type="whole" imeMode="halfAlpha" allowBlank="1" showInputMessage="1" showErrorMessage="1" error="有効な数字を入力してください" sqref="T274" xr:uid="{87E9861B-C3E3-413C-96A3-464E6B9A1118}">
      <formula1>0</formula1>
      <formula2>9999999999</formula2>
    </dataValidation>
    <dataValidation type="whole" imeMode="halfAlpha" allowBlank="1" showInputMessage="1" showErrorMessage="1" error="有効な数字を入力してください" sqref="U274" xr:uid="{88CFC265-8D54-4DDA-914F-B955BADF3349}">
      <formula1>0</formula1>
      <formula2>9999999999</formula2>
    </dataValidation>
    <dataValidation type="whole" imeMode="halfAlpha" allowBlank="1" showInputMessage="1" showErrorMessage="1" error="有効な数字を入力してください" sqref="V274" xr:uid="{E92FBE23-2A28-4E8C-9065-6572E32F7889}">
      <formula1>0</formula1>
      <formula2>9999999999</formula2>
    </dataValidation>
    <dataValidation type="whole" imeMode="halfAlpha" allowBlank="1" showInputMessage="1" showErrorMessage="1" error="有効な数字を入力してください" sqref="W274" xr:uid="{7389B5AE-875C-4DD0-8F50-89B51FE624DF}">
      <formula1>0</formula1>
      <formula2>9999999999</formula2>
    </dataValidation>
    <dataValidation type="list" imeMode="halfAlpha" allowBlank="1" showInputMessage="1" showErrorMessage="1" error="リストから選択してください" sqref="K275:L275" xr:uid="{ABA56A7E-3CB7-4CEA-99D2-E6297F439934}">
      <formula1>"○,　"</formula1>
    </dataValidation>
    <dataValidation type="whole" imeMode="halfAlpha" allowBlank="1" showInputMessage="1" showErrorMessage="1" error="有効な数字を入力してください。10兆円以上になる場合は、9,999,999,999と入力してください" sqref="M275:O275" xr:uid="{D522CF2D-D6BB-4B6D-84F6-81B6F2E2D5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5" xr:uid="{1DE3467C-F93A-41B4-AE01-1CBB6909FC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5" xr:uid="{BEE9CB3C-5508-4EA6-BE01-2193E041AFF8}">
      <formula1>-9999999999</formula1>
      <formula2>9999999999</formula2>
    </dataValidation>
    <dataValidation type="whole" imeMode="halfAlpha" allowBlank="1" showInputMessage="1" showErrorMessage="1" error="有効な数字を入力してください" sqref="R275" xr:uid="{C725C463-C6C8-457F-B657-3E3F235926E8}">
      <formula1>0</formula1>
      <formula2>9999999999</formula2>
    </dataValidation>
    <dataValidation type="whole" imeMode="halfAlpha" allowBlank="1" showInputMessage="1" showErrorMessage="1" error="有効な数字を入力してください" sqref="S275" xr:uid="{8CBAC091-4414-46A8-BA0C-C574EFF305FF}">
      <formula1>0</formula1>
      <formula2>9999999999</formula2>
    </dataValidation>
    <dataValidation type="whole" imeMode="halfAlpha" allowBlank="1" showInputMessage="1" showErrorMessage="1" error="有効な数字を入力してください" sqref="T275" xr:uid="{5F95A040-F4A9-41C1-BA26-B1785E93B45E}">
      <formula1>0</formula1>
      <formula2>9999999999</formula2>
    </dataValidation>
    <dataValidation type="whole" imeMode="halfAlpha" allowBlank="1" showInputMessage="1" showErrorMessage="1" error="有効な数字を入力してください" sqref="U275" xr:uid="{F16B8450-3180-486B-8E66-4D1CDAAFFFD3}">
      <formula1>0</formula1>
      <formula2>9999999999</formula2>
    </dataValidation>
    <dataValidation type="whole" imeMode="halfAlpha" allowBlank="1" showInputMessage="1" showErrorMessage="1" error="有効な数字を入力してください" sqref="V275" xr:uid="{28A7FB11-36BF-4D6D-89F4-2A784316A6D6}">
      <formula1>0</formula1>
      <formula2>9999999999</formula2>
    </dataValidation>
    <dataValidation type="whole" imeMode="halfAlpha" allowBlank="1" showInputMessage="1" showErrorMessage="1" error="有効な数字を入力してください" sqref="W275" xr:uid="{04C13186-D92B-44E8-86E7-EE0CF67072CA}">
      <formula1>0</formula1>
      <formula2>9999999999</formula2>
    </dataValidation>
    <dataValidation type="whole" imeMode="halfAlpha" allowBlank="1" showInputMessage="1" showErrorMessage="1" error="有効な数字を入力してください。10兆円以上になる場合は、9,999,999,999と入力してください" sqref="M276:O276" xr:uid="{2E481D96-5274-405B-B1AA-06E7D5C731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76" xr:uid="{376E7C2C-3BFC-4B80-8041-A43772B4E3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76" xr:uid="{267E2BA2-8111-49C9-B3B5-4595BD086E07}">
      <formula1>-9999999999</formula1>
      <formula2>9999999999</formula2>
    </dataValidation>
    <dataValidation type="list" imeMode="halfAlpha" allowBlank="1" showInputMessage="1" showErrorMessage="1" error="リストから選択してください" sqref="N298:O298" xr:uid="{8AAC44EF-2B12-449E-BAC7-D65C3CCB24B3}">
      <formula1>"○,　"</formula1>
    </dataValidation>
    <dataValidation type="list" imeMode="halfAlpha" allowBlank="1" showInputMessage="1" showErrorMessage="1" error="リストから選択してください" sqref="N299:O299" xr:uid="{3D070FBF-FDE2-47A0-B6DD-E191907F98BA}">
      <formula1>"○,　"</formula1>
    </dataValidation>
    <dataValidation type="list" imeMode="halfAlpha" allowBlank="1" showInputMessage="1" showErrorMessage="1" error="リストから選択してください" sqref="N300:O300" xr:uid="{AAB4DB44-9F69-4460-ACFC-07D91B830F16}">
      <formula1>"○,　"</formula1>
    </dataValidation>
    <dataValidation type="list" imeMode="halfAlpha" allowBlank="1" showInputMessage="1" showErrorMessage="1" error="リストから選択してください" sqref="N301:O301" xr:uid="{A93F16A6-DAF7-4985-A733-50E402968EF8}">
      <formula1>"○,　"</formula1>
    </dataValidation>
    <dataValidation type="list" imeMode="halfAlpha" allowBlank="1" showInputMessage="1" showErrorMessage="1" error="リストから選択してください" sqref="N302:O302" xr:uid="{087E838D-471E-4E74-B6E1-7AD45D37106E}">
      <formula1>"○,　"</formula1>
    </dataValidation>
    <dataValidation type="list" imeMode="halfAlpha" allowBlank="1" showInputMessage="1" showErrorMessage="1" error="リストから選択してください" sqref="N303:O303" xr:uid="{AB8B342F-3539-4246-AB33-13485D3087AD}">
      <formula1>"○,　"</formula1>
    </dataValidation>
    <dataValidation type="whole" imeMode="halfAlpha" allowBlank="1" showInputMessage="1" showErrorMessage="1" error="有効な数字を入力してください" sqref="P304" xr:uid="{7FFC2D80-5B53-493B-B6DB-9CEBABBAFD97}">
      <formula1>0</formula1>
      <formula2>9999999999</formula2>
    </dataValidation>
    <dataValidation type="whole" imeMode="halfAlpha" allowBlank="1" showInputMessage="1" showErrorMessage="1" error="有効な数字を入力してください" sqref="P305" xr:uid="{7C8004F9-9798-4DB4-ABBB-55BC00355E16}">
      <formula1>0</formula1>
      <formula2>9999999999</formula2>
    </dataValidation>
    <dataValidation type="list" imeMode="halfAlpha" allowBlank="1" showInputMessage="1" showErrorMessage="1" error="リストから選択してください" sqref="N306:O306" xr:uid="{ADBC8289-C4FF-4DEA-8988-F85A90138328}">
      <formula1>"○,　"</formula1>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04" customWidth="1"/>
    <col min="2" max="16384" width="9" style="104"/>
  </cols>
  <sheetData>
    <row r="1" spans="1:1" x14ac:dyDescent="0.15">
      <c r="A1" s="10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4" t="str">
        <f>"@神奈川県@和歌山県@鹿児島県@"</f>
        <v>@神奈川県@和歌山県@鹿児島県@</v>
      </c>
    </row>
    <row r="3" spans="1:1" x14ac:dyDescent="0.15">
      <c r="A3" s="104" t="s">
        <v>236</v>
      </c>
    </row>
    <row r="4" spans="1:1" x14ac:dyDescent="0.15">
      <c r="A4" s="104" t="s">
        <v>237</v>
      </c>
    </row>
    <row r="10" spans="1:1" x14ac:dyDescent="0.15">
      <c r="A10" s="75" t="s">
        <v>105</v>
      </c>
    </row>
    <row r="11" spans="1:1" x14ac:dyDescent="0.15">
      <c r="A11" s="75" t="s">
        <v>13</v>
      </c>
    </row>
    <row r="12" spans="1:1" x14ac:dyDescent="0.15">
      <c r="A12" s="75" t="s">
        <v>14</v>
      </c>
    </row>
    <row r="13" spans="1:1" x14ac:dyDescent="0.15">
      <c r="A13" s="75" t="s">
        <v>15</v>
      </c>
    </row>
    <row r="14" spans="1:1" x14ac:dyDescent="0.15">
      <c r="A14" s="75" t="s">
        <v>16</v>
      </c>
    </row>
    <row r="15" spans="1:1" x14ac:dyDescent="0.15">
      <c r="A15" s="75" t="s">
        <v>17</v>
      </c>
    </row>
    <row r="16" spans="1:1" x14ac:dyDescent="0.15">
      <c r="A16" s="75" t="s">
        <v>18</v>
      </c>
    </row>
    <row r="17" spans="1:1" x14ac:dyDescent="0.15">
      <c r="A17" s="75" t="s">
        <v>19</v>
      </c>
    </row>
    <row r="18" spans="1:1" x14ac:dyDescent="0.15">
      <c r="A18" s="75" t="s">
        <v>20</v>
      </c>
    </row>
    <row r="19" spans="1:1" x14ac:dyDescent="0.15">
      <c r="A19" s="75" t="s">
        <v>21</v>
      </c>
    </row>
    <row r="20" spans="1:1" x14ac:dyDescent="0.15">
      <c r="A20" s="75" t="s">
        <v>22</v>
      </c>
    </row>
    <row r="21" spans="1:1" x14ac:dyDescent="0.15">
      <c r="A21" s="75" t="s">
        <v>23</v>
      </c>
    </row>
    <row r="22" spans="1:1" x14ac:dyDescent="0.15">
      <c r="A22" s="75" t="s">
        <v>24</v>
      </c>
    </row>
    <row r="23" spans="1:1" x14ac:dyDescent="0.15">
      <c r="A23" s="75" t="s">
        <v>25</v>
      </c>
    </row>
    <row r="24" spans="1:1" x14ac:dyDescent="0.15">
      <c r="A24" s="75" t="s">
        <v>26</v>
      </c>
    </row>
    <row r="25" spans="1:1" x14ac:dyDescent="0.15">
      <c r="A25" s="75" t="s">
        <v>27</v>
      </c>
    </row>
    <row r="26" spans="1:1" x14ac:dyDescent="0.15">
      <c r="A26" s="75" t="s">
        <v>28</v>
      </c>
    </row>
    <row r="27" spans="1:1" x14ac:dyDescent="0.15">
      <c r="A27" s="75" t="s">
        <v>29</v>
      </c>
    </row>
    <row r="28" spans="1:1" x14ac:dyDescent="0.15">
      <c r="A28" s="75" t="s">
        <v>30</v>
      </c>
    </row>
    <row r="29" spans="1:1" x14ac:dyDescent="0.15">
      <c r="A29" s="75" t="s">
        <v>31</v>
      </c>
    </row>
    <row r="30" spans="1:1" x14ac:dyDescent="0.15">
      <c r="A30" s="75" t="s">
        <v>32</v>
      </c>
    </row>
    <row r="31" spans="1:1" x14ac:dyDescent="0.15">
      <c r="A31" s="75" t="s">
        <v>33</v>
      </c>
    </row>
    <row r="32" spans="1:1" x14ac:dyDescent="0.15">
      <c r="A32" s="75" t="s">
        <v>34</v>
      </c>
    </row>
    <row r="33" spans="1:1" x14ac:dyDescent="0.15">
      <c r="A33" s="75" t="s">
        <v>35</v>
      </c>
    </row>
    <row r="34" spans="1:1" x14ac:dyDescent="0.15">
      <c r="A34" s="75" t="s">
        <v>36</v>
      </c>
    </row>
    <row r="35" spans="1:1" x14ac:dyDescent="0.15">
      <c r="A35" s="75" t="s">
        <v>37</v>
      </c>
    </row>
    <row r="36" spans="1:1" x14ac:dyDescent="0.15">
      <c r="A36" s="75" t="s">
        <v>38</v>
      </c>
    </row>
    <row r="37" spans="1:1" x14ac:dyDescent="0.15">
      <c r="A37" s="75" t="s">
        <v>39</v>
      </c>
    </row>
    <row r="38" spans="1:1" x14ac:dyDescent="0.15">
      <c r="A38" s="75" t="s">
        <v>40</v>
      </c>
    </row>
    <row r="39" spans="1:1" x14ac:dyDescent="0.15">
      <c r="A39" s="75" t="s">
        <v>41</v>
      </c>
    </row>
    <row r="40" spans="1:1" x14ac:dyDescent="0.15">
      <c r="A40" s="75" t="s">
        <v>42</v>
      </c>
    </row>
    <row r="41" spans="1:1" x14ac:dyDescent="0.15">
      <c r="A41" s="75" t="s">
        <v>43</v>
      </c>
    </row>
    <row r="42" spans="1:1" x14ac:dyDescent="0.15">
      <c r="A42" s="75" t="s">
        <v>44</v>
      </c>
    </row>
    <row r="43" spans="1:1" x14ac:dyDescent="0.15">
      <c r="A43" s="75" t="s">
        <v>45</v>
      </c>
    </row>
    <row r="44" spans="1:1" x14ac:dyDescent="0.15">
      <c r="A44" s="75" t="s">
        <v>46</v>
      </c>
    </row>
    <row r="45" spans="1:1" x14ac:dyDescent="0.15">
      <c r="A45" s="75" t="s">
        <v>47</v>
      </c>
    </row>
    <row r="46" spans="1:1" x14ac:dyDescent="0.15">
      <c r="A46" s="75" t="s">
        <v>48</v>
      </c>
    </row>
    <row r="47" spans="1:1" x14ac:dyDescent="0.15">
      <c r="A47" s="75" t="s">
        <v>49</v>
      </c>
    </row>
    <row r="48" spans="1:1" x14ac:dyDescent="0.15">
      <c r="A48" s="75" t="s">
        <v>50</v>
      </c>
    </row>
    <row r="49" spans="1:1" x14ac:dyDescent="0.15">
      <c r="A49" s="75" t="s">
        <v>51</v>
      </c>
    </row>
    <row r="50" spans="1:1" x14ac:dyDescent="0.15">
      <c r="A50" s="75" t="s">
        <v>52</v>
      </c>
    </row>
    <row r="51" spans="1:1" x14ac:dyDescent="0.15">
      <c r="A51" s="75" t="s">
        <v>53</v>
      </c>
    </row>
    <row r="52" spans="1:1" x14ac:dyDescent="0.15">
      <c r="A52" s="75" t="s">
        <v>54</v>
      </c>
    </row>
    <row r="53" spans="1:1" x14ac:dyDescent="0.15">
      <c r="A53" s="75" t="s">
        <v>55</v>
      </c>
    </row>
    <row r="54" spans="1:1" x14ac:dyDescent="0.15">
      <c r="A54" s="75" t="s">
        <v>56</v>
      </c>
    </row>
    <row r="55" spans="1:1" x14ac:dyDescent="0.15">
      <c r="A55" s="75" t="s">
        <v>57</v>
      </c>
    </row>
    <row r="56" spans="1:1" x14ac:dyDescent="0.15">
      <c r="A56" s="75" t="s">
        <v>58</v>
      </c>
    </row>
    <row r="57" spans="1:1" x14ac:dyDescent="0.15">
      <c r="A57" s="75" t="s">
        <v>59</v>
      </c>
    </row>
  </sheetData>
  <sheetProtection algorithmName="SHA-512" hashValue="LEPmRn2+RDe/1zL9RDnJUgUyt1vsHXgI1WlWwKi4fx+BHQZUiBEcezL5KjyKFNKsOgejoD9OSqD1rNZEswSndg==" saltValue="DanIc7EyX2eGel7UYQM5B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入力シート!希望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2025-12-15T06:59:16Z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